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xlsBook"/>
  <bookViews>
    <workbookView xWindow="930" yWindow="240" windowWidth="13665" windowHeight="8010" tabRatio="887" firstSheet="12" activeTab="13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4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Т-пит'!$M$35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Т-пит'!$M$18:$CH$35</definedName>
    <definedName name="checkCell_List06_4_double_date">'Форма 2.2 | Т-пит'!$CI$18:$CI$35</definedName>
    <definedName name="checkCell_List06_4_unique_t">'Форма 2.2 | Т-пит'!$M$18:$M$35</definedName>
    <definedName name="checkCell_List06_4_unique_t1">'Форма 2.2 | Т-пит'!$CJ$18:$CJ$35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2.11'!$D$10:$G$21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2.11'!$F$12:$G$21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et_union_hor!$O$77:$CG$81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et_union_hor!$CG$77:$CG$88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REESTR_MO!$A$2:$D$381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Т-пит'!$CG$18:$CG$35</definedName>
    <definedName name="List06_4_note">'Форма 2.2 | Т-пит'!$CH$18:$CH$35</definedName>
    <definedName name="List06_4_Period">'Форма 2.2 | Т-пит'!$O$18:$U$35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2.11'!$F$12:$F$21</definedName>
    <definedName name="List11_note">'Форма 2.11'!$G$10:$G$21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2.11'!$E$12:$E$18</definedName>
    <definedName name="pCng_List11_2">'Форма 2.11'!$E$20:$E$21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Комментарии!$C$11:$C$14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Т-пит'!$I$18:$K$36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2.11'!$C$12:$C$18</definedName>
    <definedName name="pDel_List11_2">'Форма 2.11'!$C$20:$C$21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Комментарии!$E$14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Т-пит'!$CG$18:$CG$35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2.11'!$E$18</definedName>
    <definedName name="pIns_List11_2">'Форма 2.11'!$E$21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REESTR_ORG!$A$2:$J$310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4519"/>
</workbook>
</file>

<file path=xl/calcChain.xml><?xml version="1.0" encoding="utf-8"?>
<calcChain xmlns="http://schemas.openxmlformats.org/spreadsheetml/2006/main">
  <c r="A261" i="612"/>
  <c r="A262"/>
  <c r="A259"/>
  <c r="A260"/>
  <c r="A257"/>
  <c r="A258"/>
  <c r="A255"/>
  <c r="A256"/>
  <c r="A253"/>
  <c r="A254"/>
  <c r="M7" i="560"/>
  <c r="O7"/>
  <c r="M8"/>
  <c r="O8"/>
  <c r="M9"/>
  <c r="O9"/>
  <c r="O10"/>
  <c r="O17"/>
  <c r="P17" s="1"/>
  <c r="Q17" s="1"/>
  <c r="R17" s="1"/>
  <c r="S17" s="1"/>
  <c r="U17" s="1"/>
  <c r="V17" s="1"/>
  <c r="W17" s="1"/>
  <c r="X17" s="1"/>
  <c r="Y17" s="1"/>
  <c r="Z17" s="1"/>
  <c r="AB17" s="1"/>
  <c r="AC17" s="1"/>
  <c r="AD17" s="1"/>
  <c r="AE17" s="1"/>
  <c r="AF17" s="1"/>
  <c r="AG17" s="1"/>
  <c r="AI17" s="1"/>
  <c r="AJ17" s="1"/>
  <c r="AK17" s="1"/>
  <c r="AL17" s="1"/>
  <c r="AM17" s="1"/>
  <c r="AN17" s="1"/>
  <c r="AP17" s="1"/>
  <c r="AQ17" s="1"/>
  <c r="AR17" s="1"/>
  <c r="AS17" s="1"/>
  <c r="AT17" s="1"/>
  <c r="AU17" s="1"/>
  <c r="AW17" s="1"/>
  <c r="AX17" s="1"/>
  <c r="AY17" s="1"/>
  <c r="AZ17" s="1"/>
  <c r="BA17" s="1"/>
  <c r="BB17" s="1"/>
  <c r="BD17" s="1"/>
  <c r="BE17" s="1"/>
  <c r="BF17" s="1"/>
  <c r="BG17" s="1"/>
  <c r="BH17" s="1"/>
  <c r="BI17" s="1"/>
  <c r="BK17" s="1"/>
  <c r="BL17" s="1"/>
  <c r="BM17" s="1"/>
  <c r="BN17" s="1"/>
  <c r="BO17" s="1"/>
  <c r="BP17" s="1"/>
  <c r="BR17" s="1"/>
  <c r="BS17" s="1"/>
  <c r="BT17" s="1"/>
  <c r="BU17" s="1"/>
  <c r="BV17" s="1"/>
  <c r="BW17" s="1"/>
  <c r="BY17" s="1"/>
  <c r="BZ17" s="1"/>
  <c r="CA17" s="1"/>
  <c r="CB17" s="1"/>
  <c r="CC17" s="1"/>
  <c r="CD17" s="1"/>
  <c r="CF17" s="1"/>
  <c r="CG17" s="1"/>
  <c r="CH17" s="1"/>
  <c r="O18"/>
  <c r="CK23"/>
  <c r="Q24"/>
  <c r="X24"/>
  <c r="AE24"/>
  <c r="AL24"/>
  <c r="AS24"/>
  <c r="AZ24"/>
  <c r="BG24"/>
  <c r="BN24"/>
  <c r="BU24"/>
  <c r="CB24"/>
  <c r="CK27"/>
  <c r="Q28"/>
  <c r="X28"/>
  <c r="AE28"/>
  <c r="AL28"/>
  <c r="AS28"/>
  <c r="AZ28"/>
  <c r="BG28"/>
  <c r="BN28"/>
  <c r="BU28"/>
  <c r="CB28"/>
  <c r="CK31"/>
  <c r="Q32"/>
  <c r="X32"/>
  <c r="AE32"/>
  <c r="AL32"/>
  <c r="AS32"/>
  <c r="AZ32"/>
  <c r="BG32"/>
  <c r="BN32"/>
  <c r="BU32"/>
  <c r="CB32"/>
  <c r="A1" i="612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CB83" i="471"/>
  <c r="BU83"/>
  <c r="BN83"/>
  <c r="BG83"/>
  <c r="AZ83"/>
  <c r="AS83"/>
  <c r="AL83"/>
  <c r="AE83"/>
  <c r="X83"/>
  <c r="H12" i="624"/>
  <c r="H11"/>
  <c r="H9"/>
  <c r="H8"/>
  <c r="H7"/>
  <c r="H12" i="622"/>
  <c r="H9"/>
  <c r="H8"/>
  <c r="H12" i="616"/>
  <c r="H9"/>
  <c r="H8"/>
  <c r="R14" i="601"/>
  <c r="H13" i="624" s="1"/>
  <c r="R13" i="601"/>
  <c r="R12"/>
  <c r="P12"/>
  <c r="M9" i="566"/>
  <c r="M8"/>
  <c r="M9" i="598"/>
  <c r="M8"/>
  <c r="M9" i="559"/>
  <c r="M8"/>
  <c r="M9" i="567"/>
  <c r="M8"/>
  <c r="M9" i="530"/>
  <c r="M8"/>
  <c r="H13" i="616"/>
  <c r="N10" i="566"/>
  <c r="N9"/>
  <c r="N8"/>
  <c r="N7"/>
  <c r="N10" i="598"/>
  <c r="N9"/>
  <c r="N8"/>
  <c r="N7"/>
  <c r="M7" i="566"/>
  <c r="M7" i="598"/>
  <c r="O10" i="559"/>
  <c r="O9"/>
  <c r="O8"/>
  <c r="O7"/>
  <c r="M7"/>
  <c r="O10" i="567"/>
  <c r="O9"/>
  <c r="O8"/>
  <c r="O7"/>
  <c r="M7"/>
  <c r="O10" i="530"/>
  <c r="O9"/>
  <c r="M7"/>
  <c r="O8"/>
  <c r="O7"/>
  <c r="M12" i="550"/>
  <c r="M244" i="471"/>
  <c r="R259"/>
  <c r="H11" i="622"/>
  <c r="H7"/>
  <c r="N18" i="598"/>
  <c r="R18" s="1"/>
  <c r="V18" s="1"/>
  <c r="AB18" s="1"/>
  <c r="AC18" s="1"/>
  <c r="AD18" s="1"/>
  <c r="AE18" s="1"/>
  <c r="AF18" s="1"/>
  <c r="AG18" s="1"/>
  <c r="AH18" s="1"/>
  <c r="AI18" s="1"/>
  <c r="AJ18" s="1"/>
  <c r="AK18" s="1"/>
  <c r="AO22"/>
  <c r="AG23"/>
  <c r="N18" i="566"/>
  <c r="Q18"/>
  <c r="U18" s="1"/>
  <c r="AA18" s="1"/>
  <c r="AB18" s="1"/>
  <c r="AC18" s="1"/>
  <c r="AD18" s="1"/>
  <c r="AE18" s="1"/>
  <c r="AF18" s="1"/>
  <c r="AG18" s="1"/>
  <c r="AH18" s="1"/>
  <c r="AI18" s="1"/>
  <c r="AJ18" s="1"/>
  <c r="AN22"/>
  <c r="AF23"/>
  <c r="N17" i="567"/>
  <c r="O17" s="1"/>
  <c r="P17" s="1"/>
  <c r="Q17" s="1"/>
  <c r="R17" s="1"/>
  <c r="S17" s="1"/>
  <c r="U17" s="1"/>
  <c r="V17" s="1"/>
  <c r="W17" s="1"/>
  <c r="Z23"/>
  <c r="Q24"/>
  <c r="N17" i="530"/>
  <c r="O17" s="1"/>
  <c r="P17" s="1"/>
  <c r="Q17" s="1"/>
  <c r="R17" s="1"/>
  <c r="S17" s="1"/>
  <c r="U17" s="1"/>
  <c r="V17" s="1"/>
  <c r="W17" s="1"/>
  <c r="Z23"/>
  <c r="Q24"/>
  <c r="AF185" i="471"/>
  <c r="AN184"/>
  <c r="AG170"/>
  <c r="AO169"/>
  <c r="Q83"/>
  <c r="CK82"/>
  <c r="Q67"/>
  <c r="Z66"/>
  <c r="Q51"/>
  <c r="Z50"/>
  <c r="Q35"/>
  <c r="Z34"/>
  <c r="P249"/>
  <c r="R254"/>
  <c r="R249"/>
  <c r="H11" i="618"/>
  <c r="H7"/>
  <c r="H11" i="617"/>
  <c r="H7"/>
  <c r="H11" i="616"/>
  <c r="H7"/>
  <c r="H11" i="615"/>
  <c r="H7"/>
  <c r="H11" i="614"/>
  <c r="H7"/>
  <c r="H292" i="471"/>
  <c r="H7" i="613"/>
  <c r="H11"/>
  <c r="E29" i="205"/>
  <c r="F29"/>
  <c r="V98" i="471"/>
  <c r="AE98"/>
  <c r="AF99"/>
  <c r="V100"/>
  <c r="AF101"/>
  <c r="Z120"/>
  <c r="Q121"/>
  <c r="Z137"/>
  <c r="Q138"/>
  <c r="Z154"/>
  <c r="Q155"/>
  <c r="E279"/>
  <c r="E284"/>
  <c r="N17" i="559"/>
  <c r="O17" s="1"/>
  <c r="P17" s="1"/>
  <c r="Q17" s="1"/>
  <c r="R17" s="1"/>
  <c r="S17" s="1"/>
  <c r="U17" s="1"/>
  <c r="V17" s="1"/>
  <c r="W17" s="1"/>
  <c r="Z23"/>
  <c r="Q24"/>
  <c r="L18" i="560"/>
  <c r="L19"/>
  <c r="L21"/>
  <c r="L23"/>
  <c r="CJ26"/>
  <c r="CI27"/>
  <c r="L31"/>
  <c r="F10" i="624"/>
  <c r="L23" i="530"/>
  <c r="L166" i="471"/>
  <c r="F11" i="617"/>
  <c r="L20" i="559"/>
  <c r="L31" i="471"/>
  <c r="L18" i="559"/>
  <c r="F289" i="471"/>
  <c r="Y33"/>
  <c r="L23" i="559"/>
  <c r="Y136" i="471"/>
  <c r="L18" i="567"/>
  <c r="F9" i="622"/>
  <c r="F10" i="617"/>
  <c r="F11" i="614"/>
  <c r="X34" i="471"/>
  <c r="L20" i="530"/>
  <c r="L19" i="559"/>
  <c r="Y49" i="471"/>
  <c r="X23" i="530"/>
  <c r="F8" i="617"/>
  <c r="AC100" i="471"/>
  <c r="L181"/>
  <c r="Y153"/>
  <c r="L23" i="567"/>
  <c r="L168" i="471"/>
  <c r="Y22" i="567"/>
  <c r="AC98" i="471"/>
  <c r="F9" i="617"/>
  <c r="L65" i="471"/>
  <c r="E3" i="437"/>
  <c r="L22" i="598"/>
  <c r="F13" i="614"/>
  <c r="L20" i="560"/>
  <c r="L22"/>
  <c r="CJ22"/>
  <c r="CI23"/>
  <c r="L27"/>
  <c r="L30"/>
  <c r="CJ30"/>
  <c r="CI31"/>
  <c r="F13" i="624"/>
  <c r="F11"/>
  <c r="B3" i="525"/>
  <c r="F9" i="624"/>
  <c r="M14" i="601"/>
  <c r="M12"/>
  <c r="F8" i="616"/>
  <c r="F13"/>
  <c r="F12" i="617"/>
  <c r="F9" i="616"/>
  <c r="M249" i="471"/>
  <c r="F10" i="618"/>
  <c r="F291" i="471"/>
  <c r="F293"/>
  <c r="L30"/>
  <c r="L34"/>
  <c r="L78"/>
  <c r="X23" i="559"/>
  <c r="F8" i="622"/>
  <c r="Y22" i="530"/>
  <c r="F11" i="613"/>
  <c r="L47" i="471"/>
  <c r="L82"/>
  <c r="F12" i="622"/>
  <c r="CJ81" i="471"/>
  <c r="F294"/>
  <c r="X154"/>
  <c r="L21" i="566"/>
  <c r="L81" i="471"/>
  <c r="F290"/>
  <c r="X137"/>
  <c r="X66"/>
  <c r="X120"/>
  <c r="L45"/>
  <c r="L182"/>
  <c r="AD97"/>
  <c r="F11" i="616"/>
  <c r="L19" i="598"/>
  <c r="F13" i="613"/>
  <c r="L63" i="471"/>
  <c r="L48"/>
  <c r="M259"/>
  <c r="L62"/>
  <c r="CI82"/>
  <c r="F11" i="618"/>
  <c r="L183" i="471"/>
  <c r="L61"/>
  <c r="L50"/>
  <c r="F10" i="613"/>
  <c r="L77" i="471"/>
  <c r="F8" i="614"/>
  <c r="F12" i="615"/>
  <c r="F9"/>
  <c r="F13"/>
  <c r="L21" i="598"/>
  <c r="L29" i="471"/>
  <c r="F11" i="622"/>
  <c r="L19" i="566"/>
  <c r="F12" i="616"/>
  <c r="F11" i="615"/>
  <c r="L22" i="530"/>
  <c r="L20" i="598"/>
  <c r="L184" i="471"/>
  <c r="L33"/>
  <c r="L22" i="567"/>
  <c r="L18" i="530"/>
  <c r="F9" i="614"/>
  <c r="Y65" i="471"/>
  <c r="X23" i="567"/>
  <c r="F12" i="613"/>
  <c r="L19" i="530"/>
  <c r="F9" i="613"/>
  <c r="L26" i="560"/>
  <c r="F12" i="624"/>
  <c r="B2" i="525"/>
  <c r="F8" i="624"/>
  <c r="M13" i="601"/>
  <c r="F10" i="615"/>
  <c r="L21" i="559"/>
  <c r="L32" i="471"/>
  <c r="F13" i="618"/>
  <c r="L64" i="471"/>
  <c r="F10" i="614"/>
  <c r="L21" i="567"/>
  <c r="L80" i="471"/>
  <c r="Y22" i="559"/>
  <c r="L46" i="471"/>
  <c r="L169"/>
  <c r="F292"/>
  <c r="X50"/>
  <c r="L21" i="530"/>
  <c r="F12" i="618"/>
  <c r="L22" i="559"/>
  <c r="E2" i="437"/>
  <c r="F10" i="622"/>
  <c r="F8" i="613"/>
  <c r="F10" i="616"/>
  <c r="L167" i="471"/>
  <c r="F9" i="618"/>
  <c r="M254" i="471"/>
  <c r="F12" i="614"/>
  <c r="L79" i="471"/>
  <c r="L22" i="566"/>
  <c r="Y119" i="471"/>
  <c r="L19" i="567"/>
  <c r="F8" i="615"/>
  <c r="F13" i="617"/>
  <c r="F13" i="622"/>
  <c r="L20" i="567"/>
  <c r="L49" i="471"/>
  <c r="L66"/>
  <c r="L20" i="566"/>
  <c r="F8" i="618"/>
  <c r="AN169" i="471"/>
  <c r="AM22" i="566"/>
  <c r="AM184" i="471"/>
  <c r="AN22" i="598"/>
  <c r="H13" i="622" l="1"/>
</calcChain>
</file>

<file path=xl/sharedStrings.xml><?xml version="1.0" encoding="utf-8"?>
<sst xmlns="http://schemas.openxmlformats.org/spreadsheetml/2006/main" count="5279" uniqueCount="2553">
  <si>
    <t>ОАО "ДВК"</t>
  </si>
  <si>
    <t>5260154749</t>
  </si>
  <si>
    <t>Региональная служба по тарифам Нижегородской области</t>
  </si>
  <si>
    <t>606019 г.Дзержинск,Нижегородской области,пр-т Дзержинского,43</t>
  </si>
  <si>
    <t>Рехалов Андрей Иванович</t>
  </si>
  <si>
    <t>Кузнецова Юлия Павловна</t>
  </si>
  <si>
    <t>Начальник планово-экономического отдела</t>
  </si>
  <si>
    <t>8(8313)21-86-80</t>
  </si>
  <si>
    <t>ifin05@istok.sinn.ru</t>
  </si>
  <si>
    <t>О</t>
  </si>
  <si>
    <t>город Дзержинск, город Дзержинск (22721000);</t>
  </si>
  <si>
    <t>комплекс технологически связанных между собой инженерных сооружений, предназначенных для воподготовки,транспортировки и подачи питьевой воды абонентам</t>
  </si>
  <si>
    <t>Население с НДС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</si>
  <si>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</si>
  <si>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</si>
  <si>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</si>
  <si>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</si>
  <si>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</si>
  <si>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</si>
  <si>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</si>
  <si>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</si>
  <si>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</si>
  <si>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</si>
  <si>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</si>
  <si>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</si>
  <si>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</si>
  <si>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</si>
  <si>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</si>
  <si>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</si>
  <si>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</si>
  <si>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</si>
  <si>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Бюджетные потребители</t>
  </si>
  <si>
    <t>Прочие потребители</t>
  </si>
  <si>
    <t>18.12.2018</t>
  </si>
  <si>
    <t>53/65</t>
  </si>
  <si>
    <t>1.1.2</t>
  </si>
  <si>
    <t>1.1.3</t>
  </si>
  <si>
    <t>1.1.4</t>
  </si>
  <si>
    <t>1.1.5</t>
  </si>
  <si>
    <t>1.1.6</t>
  </si>
  <si>
    <t>Единый(типовой) договор холодного водоснабжения и водоотведения</t>
  </si>
  <si>
    <t>Договор холодного водоснабжения и водоотведения</t>
  </si>
  <si>
    <t>Договор на поставку коммунального ресурса (холодной воды) и водоотведения</t>
  </si>
  <si>
    <t>Договор (типовой) холодного водоснабжения</t>
  </si>
  <si>
    <t>Договор на поставку коммунального ресурса (холодной воды)</t>
  </si>
  <si>
    <t>Типовой договор о подключении (тех присоединении) к ЦСХВ</t>
  </si>
  <si>
    <t>https://portal.eias.ru/Portal/DownloadPage.aspx?type=12&amp;guid=69396b77-8c27-4282-a2dd-7a99284b5b9f</t>
  </si>
  <si>
    <t>https://portal.eias.ru/Portal/DownloadPage.aspx?type=12&amp;guid=f8db5870-b6bc-486d-b292-1523da872fb3</t>
  </si>
  <si>
    <t>https://portal.eias.ru/Portal/DownloadPage.aspx?type=12&amp;guid=c1a4ea25-791f-4443-a4e0-d4ea3d9580cf</t>
  </si>
  <si>
    <t>https://portal.eias.ru/Portal/DownloadPage.aspx?type=12&amp;guid=f91ceb0d-8238-4d11-a814-2ad0a37f74c2</t>
  </si>
  <si>
    <t>https://portal.eias.ru/Portal/DownloadPage.aspx?type=12&amp;guid=f9ab1d97-f03c-492f-81e2-ab5f85c3595b</t>
  </si>
  <si>
    <t>https://portal.eias.ru/Portal/DownloadPage.aspx?type=12&amp;guid=c96df8c1-df4f-419a-b376-70b003bad49b</t>
  </si>
  <si>
    <t>Официальный сайт Региональной службы по тарифам Нижегородской области official@rst.kreml.nnov.ru</t>
  </si>
  <si>
    <t>строительства ООО "Капелла", ООО "Завод Синтанолов" и АО "Сибур-Нефтехим" к сетям водоснабжения ОАО "Дзержинский Водоканал".</t>
  </si>
  <si>
    <t xml:space="preserve">Решением региональной службы по тарифам Нижегородской области от 04.09.2018г. № 34/1 установлена в индивидуальном порядке плата за подключение (технологическое присоединение) объектов капитального </t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</si>
  <si>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</si>
  <si>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</si>
  <si>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</si>
  <si>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</si>
  <si>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</si>
  <si>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</si>
  <si>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</si>
  <si>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</si>
  <si>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</si>
  <si>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</si>
  <si>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</si>
  <si>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</si>
  <si>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</si>
  <si>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</si>
  <si>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</si>
  <si>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</si>
  <si>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</si>
  <si>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</si>
  <si>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</si>
  <si>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</si>
  <si>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</si>
  <si>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</si>
  <si>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</si>
  <si>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</si>
  <si>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</si>
  <si>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</si>
  <si>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</si>
  <si>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</si>
  <si>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</si>
  <si>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FAS.JKH.OPEN.INFO.PRICE.HVS!</t>
  </si>
  <si>
    <t>19.12.2018</t>
  </si>
  <si>
    <t>Ардатовский муниципальный район</t>
  </si>
  <si>
    <t>22602000</t>
  </si>
  <si>
    <t>Кужендеевский сельсовет</t>
  </si>
  <si>
    <t>22602424</t>
  </si>
  <si>
    <t>Личадеевский сельсовет</t>
  </si>
  <si>
    <t>22602428</t>
  </si>
  <si>
    <t>Михеевский сельсовет</t>
  </si>
  <si>
    <t>22602432</t>
  </si>
  <si>
    <t>Рабочий поселок Ардатов</t>
  </si>
  <si>
    <t>22602151</t>
  </si>
  <si>
    <t>Рабочий поселок Мухтолово</t>
  </si>
  <si>
    <t>22602155</t>
  </si>
  <si>
    <t>Саконский сельсовет</t>
  </si>
  <si>
    <t>22602436</t>
  </si>
  <si>
    <t>Стексовский сельсовет</t>
  </si>
  <si>
    <t>22602440</t>
  </si>
  <si>
    <t>Хрипуновский сельсовет</t>
  </si>
  <si>
    <t>22602444</t>
  </si>
  <si>
    <t>Арзамасский муниципальный район</t>
  </si>
  <si>
    <t>22603000</t>
  </si>
  <si>
    <t>Абрамовский сельсовет</t>
  </si>
  <si>
    <t>22603404</t>
  </si>
  <si>
    <t>Балахонихинский сельсовет</t>
  </si>
  <si>
    <t>22603408</t>
  </si>
  <si>
    <t>Бебяевский сельсовет</t>
  </si>
  <si>
    <t>22603456</t>
  </si>
  <si>
    <t>Березовский сельсовет</t>
  </si>
  <si>
    <t>22603410</t>
  </si>
  <si>
    <t>Большетумановский сельсовет</t>
  </si>
  <si>
    <t>22603412</t>
  </si>
  <si>
    <t>Кирилловский сельсовет</t>
  </si>
  <si>
    <t>22603424</t>
  </si>
  <si>
    <t>Красносельский сельсовет</t>
  </si>
  <si>
    <t>22603432</t>
  </si>
  <si>
    <t>Ломовский сельсовет</t>
  </si>
  <si>
    <t>22603440</t>
  </si>
  <si>
    <t>Новоусадский сельсовет</t>
  </si>
  <si>
    <t>22603452</t>
  </si>
  <si>
    <t>Рабочий поселок Выездное</t>
  </si>
  <si>
    <t>22603155</t>
  </si>
  <si>
    <t>Слизневский сельсовет</t>
  </si>
  <si>
    <t>22603472</t>
  </si>
  <si>
    <t>Чернухинский сельсовет</t>
  </si>
  <si>
    <t>22603476</t>
  </si>
  <si>
    <t>Шатовский сельсовет</t>
  </si>
  <si>
    <t>22603480</t>
  </si>
  <si>
    <t>Балахнинский муниципальный район</t>
  </si>
  <si>
    <t>22605000</t>
  </si>
  <si>
    <t>Город Балахна</t>
  </si>
  <si>
    <t>22605101</t>
  </si>
  <si>
    <t>Коневский сельсовет</t>
  </si>
  <si>
    <t>22605408</t>
  </si>
  <si>
    <t>Кочергинский сельсовет</t>
  </si>
  <si>
    <t>22605412</t>
  </si>
  <si>
    <t>Рабочий поселок Большое Козино</t>
  </si>
  <si>
    <t>22605153</t>
  </si>
  <si>
    <t>Рабочий поселок Гидроторф</t>
  </si>
  <si>
    <t>22605155</t>
  </si>
  <si>
    <t>Рабочий поселок Малое Козино</t>
  </si>
  <si>
    <t>22605158</t>
  </si>
  <si>
    <t>Шеляуховский сельсовет</t>
  </si>
  <si>
    <t>22605416</t>
  </si>
  <si>
    <t>Богородский муниципальный район</t>
  </si>
  <si>
    <t>22607000</t>
  </si>
  <si>
    <t>Алешковский сельсовет</t>
  </si>
  <si>
    <t>22607404</t>
  </si>
  <si>
    <t>Город Богородск</t>
  </si>
  <si>
    <t>22607101</t>
  </si>
  <si>
    <t>Доскинский сельсовет</t>
  </si>
  <si>
    <t>22607416</t>
  </si>
  <si>
    <t>Дуденевский сельсовет</t>
  </si>
  <si>
    <t>22607420</t>
  </si>
  <si>
    <t>Каменский сельсовет</t>
  </si>
  <si>
    <t>22607428</t>
  </si>
  <si>
    <t>Новинский сельсовет</t>
  </si>
  <si>
    <t>22607436</t>
  </si>
  <si>
    <t>Хвощевский сельсовет</t>
  </si>
  <si>
    <t>22607444</t>
  </si>
  <si>
    <t>Шапкинский сельсовет</t>
  </si>
  <si>
    <t>22607448</t>
  </si>
  <si>
    <t>Большеболдинский муниципальный район</t>
  </si>
  <si>
    <t>22609000</t>
  </si>
  <si>
    <t>Большеболдинский сельсовет</t>
  </si>
  <si>
    <t>22609404</t>
  </si>
  <si>
    <t>Молчановский сельсовет</t>
  </si>
  <si>
    <t>22609416</t>
  </si>
  <si>
    <t>Новослободской сельсовет</t>
  </si>
  <si>
    <t>22609420</t>
  </si>
  <si>
    <t>Пермеевский сельсовет</t>
  </si>
  <si>
    <t>22609422</t>
  </si>
  <si>
    <t>Пикшенский сельсовет</t>
  </si>
  <si>
    <t>22609424</t>
  </si>
  <si>
    <t>Черновский сельсовет</t>
  </si>
  <si>
    <t>22609432</t>
  </si>
  <si>
    <t>Большемурашкинский муниципальный район</t>
  </si>
  <si>
    <t>22610000</t>
  </si>
  <si>
    <t>Григоровский сельсовет</t>
  </si>
  <si>
    <t>22610408</t>
  </si>
  <si>
    <t>Рабочий поселок Большое Мурашкино</t>
  </si>
  <si>
    <t>22610151</t>
  </si>
  <si>
    <t>Советский сельсовет</t>
  </si>
  <si>
    <t>22610404</t>
  </si>
  <si>
    <t>Холязинский сельсовет</t>
  </si>
  <si>
    <t>22610428</t>
  </si>
  <si>
    <t>Бутурлинский муниципальный район</t>
  </si>
  <si>
    <t>22612000</t>
  </si>
  <si>
    <t>Большебакалдский сельсовет</t>
  </si>
  <si>
    <t>22612404</t>
  </si>
  <si>
    <t>Каменищенский сельсовет</t>
  </si>
  <si>
    <t>22612412</t>
  </si>
  <si>
    <t>Кочуновский сельсовет</t>
  </si>
  <si>
    <t>22612420</t>
  </si>
  <si>
    <t>Рабочий поселок Бутурлино</t>
  </si>
  <si>
    <t>22612151</t>
  </si>
  <si>
    <t>Уваровский сельсовет</t>
  </si>
  <si>
    <t>22612428</t>
  </si>
  <si>
    <t>Ягубовский сельсовет</t>
  </si>
  <si>
    <t>22612432</t>
  </si>
  <si>
    <t>Вадский муниципальный район</t>
  </si>
  <si>
    <t>22614000</t>
  </si>
  <si>
    <t>Вадский сельсовет</t>
  </si>
  <si>
    <t>22614404</t>
  </si>
  <si>
    <t>Дубенский сельсовет</t>
  </si>
  <si>
    <t>22614408</t>
  </si>
  <si>
    <t>Круто-Майданский сельсовет</t>
  </si>
  <si>
    <t>22614416</t>
  </si>
  <si>
    <t>Лопатинский сельсовет</t>
  </si>
  <si>
    <t>22614420</t>
  </si>
  <si>
    <t>Новомирский сельсовет</t>
  </si>
  <si>
    <t>22614424</t>
  </si>
  <si>
    <t>Стрельский сельсовет</t>
  </si>
  <si>
    <t>22614432</t>
  </si>
  <si>
    <t>Варнавинский муниципальный район</t>
  </si>
  <si>
    <t>22615000</t>
  </si>
  <si>
    <t>Богородский сельсовет</t>
  </si>
  <si>
    <t>22615420</t>
  </si>
  <si>
    <t>Восходовский сельсовет</t>
  </si>
  <si>
    <t>22615406</t>
  </si>
  <si>
    <t>Михаленинский сельсовет</t>
  </si>
  <si>
    <t>22615416</t>
  </si>
  <si>
    <t>Рабочий поселок Варнавино</t>
  </si>
  <si>
    <t>22615151</t>
  </si>
  <si>
    <t>Северный сельсовет</t>
  </si>
  <si>
    <t>22615428</t>
  </si>
  <si>
    <t>Шудский сельсовет</t>
  </si>
  <si>
    <t>22615430</t>
  </si>
  <si>
    <t>Вачский муниципальный район</t>
  </si>
  <si>
    <t>22617000</t>
  </si>
  <si>
    <t>Арефинский сельсовет</t>
  </si>
  <si>
    <t>22617408</t>
  </si>
  <si>
    <t>Казаковский сельсовет</t>
  </si>
  <si>
    <t>22617424</t>
  </si>
  <si>
    <t>Новосельский сельсовет</t>
  </si>
  <si>
    <t>22617432</t>
  </si>
  <si>
    <t>Рабочий поселок Вача</t>
  </si>
  <si>
    <t>22617151</t>
  </si>
  <si>
    <t>Филинский сельсовет</t>
  </si>
  <si>
    <t>22617436</t>
  </si>
  <si>
    <t>Чулковский сельсовет</t>
  </si>
  <si>
    <t>22617440</t>
  </si>
  <si>
    <t>Ветлужский муниципальный район</t>
  </si>
  <si>
    <t>22618000</t>
  </si>
  <si>
    <t>Волыновский сельсовет</t>
  </si>
  <si>
    <t>22618408</t>
  </si>
  <si>
    <t>Город Ветлуга</t>
  </si>
  <si>
    <t>22618101</t>
  </si>
  <si>
    <t>Крутцовский сельсовет</t>
  </si>
  <si>
    <t>22618416</t>
  </si>
  <si>
    <t>Макарьевский сельсовет</t>
  </si>
  <si>
    <t>22618420</t>
  </si>
  <si>
    <t>Мошкинский сельсовет</t>
  </si>
  <si>
    <t>22618428</t>
  </si>
  <si>
    <t>Новоуспенский сельсовет</t>
  </si>
  <si>
    <t>22618432</t>
  </si>
  <si>
    <t>Поселок им Калинина</t>
  </si>
  <si>
    <t>22618154</t>
  </si>
  <si>
    <t>Проновский сельсовет</t>
  </si>
  <si>
    <t>22618436</t>
  </si>
  <si>
    <t>Туранский сельсовет</t>
  </si>
  <si>
    <t>22618444</t>
  </si>
  <si>
    <t>Вознесенский муниципальный район</t>
  </si>
  <si>
    <t>22619000</t>
  </si>
  <si>
    <t>Бахтызинский сельсовет</t>
  </si>
  <si>
    <t>22619408</t>
  </si>
  <si>
    <t>Благодатовский сельсовет</t>
  </si>
  <si>
    <t>22619412</t>
  </si>
  <si>
    <t>Бутаковский сельсовет</t>
  </si>
  <si>
    <t>22619416</t>
  </si>
  <si>
    <t>Криушинский сельсовет</t>
  </si>
  <si>
    <t>22619420</t>
  </si>
  <si>
    <t>Мотызлейский сельсовет</t>
  </si>
  <si>
    <t>22619428</t>
  </si>
  <si>
    <t>Нарышкинский сельсовет</t>
  </si>
  <si>
    <t>22619432</t>
  </si>
  <si>
    <t>Полховско-Майданский сельсовет</t>
  </si>
  <si>
    <t>22619440</t>
  </si>
  <si>
    <t>Рабочий поселок Вознесенское</t>
  </si>
  <si>
    <t>22619151</t>
  </si>
  <si>
    <t>Сарминский сельсовет</t>
  </si>
  <si>
    <t>22619444</t>
  </si>
  <si>
    <t>Володарский муниципальный район</t>
  </si>
  <si>
    <t>22631000</t>
  </si>
  <si>
    <t>Город Володарск</t>
  </si>
  <si>
    <t>22631103</t>
  </si>
  <si>
    <t>Золинский сельсовет</t>
  </si>
  <si>
    <t>22631404</t>
  </si>
  <si>
    <t>Ильинский сельсовет</t>
  </si>
  <si>
    <t>22631408</t>
  </si>
  <si>
    <t>Мулинский сельсовет</t>
  </si>
  <si>
    <t>22631411</t>
  </si>
  <si>
    <t>Рабочий поселок Ильиногорск</t>
  </si>
  <si>
    <t>22631160</t>
  </si>
  <si>
    <t>Рабочий поселок Решетиха</t>
  </si>
  <si>
    <t>22631168</t>
  </si>
  <si>
    <t>Рабочий поселок Смолино</t>
  </si>
  <si>
    <t>22631170</t>
  </si>
  <si>
    <t>Рабочий поселок Фролищи</t>
  </si>
  <si>
    <t>22631173</t>
  </si>
  <si>
    <t>Рабочий поселок Центральный</t>
  </si>
  <si>
    <t>22631176</t>
  </si>
  <si>
    <t>Рабочий поселок Юганец</t>
  </si>
  <si>
    <t>22631179</t>
  </si>
  <si>
    <t>Сельсовет Красная Горка</t>
  </si>
  <si>
    <t>22631402</t>
  </si>
  <si>
    <t>Воротынский муниципальный район</t>
  </si>
  <si>
    <t>22621000</t>
  </si>
  <si>
    <t>Белавский сельсовет</t>
  </si>
  <si>
    <t>22621408</t>
  </si>
  <si>
    <t>22621416</t>
  </si>
  <si>
    <t>Красногорский сельсовет</t>
  </si>
  <si>
    <t>22621420</t>
  </si>
  <si>
    <t>Михайловский сельсовет</t>
  </si>
  <si>
    <t>22621424</t>
  </si>
  <si>
    <t>Огнев-Майданский сельсовет</t>
  </si>
  <si>
    <t>22621428</t>
  </si>
  <si>
    <t>Отарский сельсовет</t>
  </si>
  <si>
    <t>22621432</t>
  </si>
  <si>
    <t>Поселок Васильсурск</t>
  </si>
  <si>
    <t>22621154</t>
  </si>
  <si>
    <t>Поселок Воротынец</t>
  </si>
  <si>
    <t>22621151</t>
  </si>
  <si>
    <t>Семьянский сельсовет</t>
  </si>
  <si>
    <t>22621444</t>
  </si>
  <si>
    <t>Фокинский сельсовет</t>
  </si>
  <si>
    <t>22621448</t>
  </si>
  <si>
    <t>Чугуновский сельсовет</t>
  </si>
  <si>
    <t>22621452</t>
  </si>
  <si>
    <t>Воскресенский муниципальный район</t>
  </si>
  <si>
    <t>22622000</t>
  </si>
  <si>
    <t>Благовещенский сельсовет</t>
  </si>
  <si>
    <t>22622404</t>
  </si>
  <si>
    <t>22622408</t>
  </si>
  <si>
    <t>Владимирский сельсовет</t>
  </si>
  <si>
    <t>22622416</t>
  </si>
  <si>
    <t>Воздвиженский сельсовет</t>
  </si>
  <si>
    <t>22622420</t>
  </si>
  <si>
    <t>Глуховский сельсовет</t>
  </si>
  <si>
    <t>22622424</t>
  </si>
  <si>
    <t>Егоровский сельсовет</t>
  </si>
  <si>
    <t>22622432</t>
  </si>
  <si>
    <t>Капустихинский сельсовет</t>
  </si>
  <si>
    <t>22622440</t>
  </si>
  <si>
    <t>Нахратовский сельсовет</t>
  </si>
  <si>
    <t>22622452</t>
  </si>
  <si>
    <t>Нестиарский сельсовет</t>
  </si>
  <si>
    <t>22622456</t>
  </si>
  <si>
    <t>Рабочий поселок Воскресенское</t>
  </si>
  <si>
    <t>22622151</t>
  </si>
  <si>
    <t>Староустинский сельсовет</t>
  </si>
  <si>
    <t>22622460</t>
  </si>
  <si>
    <t>Гагинский муниципальный район</t>
  </si>
  <si>
    <t>22626000</t>
  </si>
  <si>
    <t>Большеаратский сельсовет</t>
  </si>
  <si>
    <t>22626404</t>
  </si>
  <si>
    <t>Ветошкинский сельсовет</t>
  </si>
  <si>
    <t>22626408</t>
  </si>
  <si>
    <t>Гагинский сельсовет</t>
  </si>
  <si>
    <t>22626412</t>
  </si>
  <si>
    <t>Покровский сельсовет</t>
  </si>
  <si>
    <t>22626432</t>
  </si>
  <si>
    <t>Ушаковский сельсовет</t>
  </si>
  <si>
    <t>22626440</t>
  </si>
  <si>
    <t>Юрьевский сельсовет</t>
  </si>
  <si>
    <t>22626444</t>
  </si>
  <si>
    <t>Городецкий муниципальный район</t>
  </si>
  <si>
    <t>22628000</t>
  </si>
  <si>
    <t>Бриляковский сельсовет</t>
  </si>
  <si>
    <t>22628404</t>
  </si>
  <si>
    <t>Город Заволжье</t>
  </si>
  <si>
    <t>22628103</t>
  </si>
  <si>
    <t>Зиняковский сельсовет</t>
  </si>
  <si>
    <t>22628416</t>
  </si>
  <si>
    <t>Ковригинский сельсовет</t>
  </si>
  <si>
    <t>22628422</t>
  </si>
  <si>
    <t>Кумохинский сельсовет</t>
  </si>
  <si>
    <t>22628428</t>
  </si>
  <si>
    <t>Николо-Погостинский сельсовет</t>
  </si>
  <si>
    <t>22628442</t>
  </si>
  <si>
    <t>Рабочий поселок Первомайский</t>
  </si>
  <si>
    <t>22628154</t>
  </si>
  <si>
    <t>Смиркинский сельсовет</t>
  </si>
  <si>
    <t>22628444</t>
  </si>
  <si>
    <t>Смольковский сельсовет</t>
  </si>
  <si>
    <t>22628448</t>
  </si>
  <si>
    <t>Тимирязевский сельсовет</t>
  </si>
  <si>
    <t>22628452</t>
  </si>
  <si>
    <t>Федуринский сельсовет</t>
  </si>
  <si>
    <t>22628458</t>
  </si>
  <si>
    <t>город Городец</t>
  </si>
  <si>
    <t>22628101</t>
  </si>
  <si>
    <t>Дальнеконстантиновский муниципальный район</t>
  </si>
  <si>
    <t>22630000</t>
  </si>
  <si>
    <t>Белозеровский сельсовет</t>
  </si>
  <si>
    <t>22630408</t>
  </si>
  <si>
    <t>Богоявленский сельсовет</t>
  </si>
  <si>
    <t>22630412</t>
  </si>
  <si>
    <t>Дубравский сельсовет</t>
  </si>
  <si>
    <t>22630444</t>
  </si>
  <si>
    <t>Кужутский сельсовет</t>
  </si>
  <si>
    <t>22630428</t>
  </si>
  <si>
    <t>Малопицкий сельсовет</t>
  </si>
  <si>
    <t>22630430</t>
  </si>
  <si>
    <t>Нижегородский сельсовет</t>
  </si>
  <si>
    <t>22630420</t>
  </si>
  <si>
    <t>Рабочий поселок Дальнее Константиново</t>
  </si>
  <si>
    <t>22630151</t>
  </si>
  <si>
    <t>Сарлейский сельсовет</t>
  </si>
  <si>
    <t>22630440</t>
  </si>
  <si>
    <t>Суроватихинский сельсовет</t>
  </si>
  <si>
    <t>22630448</t>
  </si>
  <si>
    <t>Тепелевский сельсовет</t>
  </si>
  <si>
    <t>22630456</t>
  </si>
  <si>
    <t>Дивеевский муниципальный район</t>
  </si>
  <si>
    <t>22632000</t>
  </si>
  <si>
    <t>Верякушский сельсовет</t>
  </si>
  <si>
    <t>22632408</t>
  </si>
  <si>
    <t>22632412</t>
  </si>
  <si>
    <t>Дивеевский сельсовет</t>
  </si>
  <si>
    <t>22632416</t>
  </si>
  <si>
    <t>Елизарьевский сельсовет</t>
  </si>
  <si>
    <t>22632420</t>
  </si>
  <si>
    <t>Ивановский сельсовет</t>
  </si>
  <si>
    <t>22632424</t>
  </si>
  <si>
    <t>Сатисский сельсовет</t>
  </si>
  <si>
    <t>22632432</t>
  </si>
  <si>
    <t>ЗАТО город Саров</t>
  </si>
  <si>
    <t>22704000</t>
  </si>
  <si>
    <t>Княгининский муниципальный район</t>
  </si>
  <si>
    <t>22633000</t>
  </si>
  <si>
    <t>Ананьевский сельсовет</t>
  </si>
  <si>
    <t>22633404</t>
  </si>
  <si>
    <t>Белкинский сельсовет</t>
  </si>
  <si>
    <t>22633408</t>
  </si>
  <si>
    <t>Возрожденский сельсовет</t>
  </si>
  <si>
    <t>22633416</t>
  </si>
  <si>
    <t>Город Княгинино</t>
  </si>
  <si>
    <t>22633101</t>
  </si>
  <si>
    <t>Соловьевский сельсовет</t>
  </si>
  <si>
    <t>22633428</t>
  </si>
  <si>
    <t>Ковернинский муниципальный район</t>
  </si>
  <si>
    <t>22634000</t>
  </si>
  <si>
    <t>Большемостовский сельсовет</t>
  </si>
  <si>
    <t>22634412</t>
  </si>
  <si>
    <t>Гавриловский сельсовет</t>
  </si>
  <si>
    <t>22634418</t>
  </si>
  <si>
    <t>Горевский сельсовет</t>
  </si>
  <si>
    <t>22634420</t>
  </si>
  <si>
    <t>Рабочий поселок Ковернино</t>
  </si>
  <si>
    <t>22634151</t>
  </si>
  <si>
    <t>Скоробогатовский сельсовет</t>
  </si>
  <si>
    <t>22634436</t>
  </si>
  <si>
    <t>Хохломской сельсовет</t>
  </si>
  <si>
    <t>22634452</t>
  </si>
  <si>
    <t>Краснобаковский муниципальный район</t>
  </si>
  <si>
    <t>22635000</t>
  </si>
  <si>
    <t>Зубилихинский сельсовет</t>
  </si>
  <si>
    <t>22635404</t>
  </si>
  <si>
    <t>Прудовский сельсовет</t>
  </si>
  <si>
    <t>22635430</t>
  </si>
  <si>
    <t>Рабочий поселок Ветлужский</t>
  </si>
  <si>
    <t>22635154</t>
  </si>
  <si>
    <t>Рабочий поселок Красные Баки</t>
  </si>
  <si>
    <t>22635151</t>
  </si>
  <si>
    <t>Чащихинский сельсовет</t>
  </si>
  <si>
    <t>22635424</t>
  </si>
  <si>
    <t>Шеманихинский сельсовет</t>
  </si>
  <si>
    <t>22635432</t>
  </si>
  <si>
    <t>Краснооктябрьский муниципальный район</t>
  </si>
  <si>
    <t>22636000</t>
  </si>
  <si>
    <t>Большерыбушкинский сельсовет</t>
  </si>
  <si>
    <t>22636408</t>
  </si>
  <si>
    <t>Ендовищинский сельсовет</t>
  </si>
  <si>
    <t>22636412</t>
  </si>
  <si>
    <t>Кечасовский сельсовет</t>
  </si>
  <si>
    <t>22636416</t>
  </si>
  <si>
    <t>Ключищинский сельсовет</t>
  </si>
  <si>
    <t>22636424</t>
  </si>
  <si>
    <t>Маресевский сельсовет</t>
  </si>
  <si>
    <t>22636425</t>
  </si>
  <si>
    <t>Медянский сельсовет</t>
  </si>
  <si>
    <t>22636426</t>
  </si>
  <si>
    <t>Пошатовский сельсовет</t>
  </si>
  <si>
    <t>22636427</t>
  </si>
  <si>
    <t>Салганский сельсовет</t>
  </si>
  <si>
    <t>22636428</t>
  </si>
  <si>
    <t>Саргинский сельсовет</t>
  </si>
  <si>
    <t>22636432</t>
  </si>
  <si>
    <t>Семеновский сельсовет</t>
  </si>
  <si>
    <t>22636436</t>
  </si>
  <si>
    <t>Уразовский сельсовет</t>
  </si>
  <si>
    <t>22636440</t>
  </si>
  <si>
    <t>Чембилеевский сельсовет</t>
  </si>
  <si>
    <t>22636444</t>
  </si>
  <si>
    <t>Кстовский муниципальный район</t>
  </si>
  <si>
    <t>22637000</t>
  </si>
  <si>
    <t>Афонинский сельсовет</t>
  </si>
  <si>
    <t>22637404</t>
  </si>
  <si>
    <t>Безводнинский сельсовет</t>
  </si>
  <si>
    <t>22637408</t>
  </si>
  <si>
    <t>Ближнеборисовский сельсовет</t>
  </si>
  <si>
    <t>22637412</t>
  </si>
  <si>
    <t>Большеельнинский сельсовет</t>
  </si>
  <si>
    <t>22637416</t>
  </si>
  <si>
    <t>Большемокринский сельсовет</t>
  </si>
  <si>
    <t>22637420</t>
  </si>
  <si>
    <t>Город Кстово</t>
  </si>
  <si>
    <t>22637101</t>
  </si>
  <si>
    <t>Запрудновский сельсовет</t>
  </si>
  <si>
    <t>22637424</t>
  </si>
  <si>
    <t>Новоликеевский сельсовет</t>
  </si>
  <si>
    <t>22637436</t>
  </si>
  <si>
    <t>Прокошевский сельсовет</t>
  </si>
  <si>
    <t>22637438</t>
  </si>
  <si>
    <t>Работкинский сельсовет</t>
  </si>
  <si>
    <t>22637440</t>
  </si>
  <si>
    <t>Ройкинский сельсовет</t>
  </si>
  <si>
    <t>22637442</t>
  </si>
  <si>
    <t>Слободской сельсовет</t>
  </si>
  <si>
    <t>22637444</t>
  </si>
  <si>
    <t>22637448</t>
  </si>
  <si>
    <t>Чернышихинский сельсовет</t>
  </si>
  <si>
    <t>22637428</t>
  </si>
  <si>
    <t>Лукояновский муниципальный район</t>
  </si>
  <si>
    <t>22639000</t>
  </si>
  <si>
    <t>Большеарский сельсовет</t>
  </si>
  <si>
    <t>22639404</t>
  </si>
  <si>
    <t>Большемаресьевский сельсовет</t>
  </si>
  <si>
    <t>22639412</t>
  </si>
  <si>
    <t>Город Лукоянов</t>
  </si>
  <si>
    <t>22639101</t>
  </si>
  <si>
    <t>Кудеяровский сельсовет</t>
  </si>
  <si>
    <t>22639430</t>
  </si>
  <si>
    <t>22639432</t>
  </si>
  <si>
    <t>Рабочий поселок им Степана Разина</t>
  </si>
  <si>
    <t>22639154</t>
  </si>
  <si>
    <t>Тольско-Майданский сельсовет</t>
  </si>
  <si>
    <t>22639464</t>
  </si>
  <si>
    <t>Шандровский сельсовет</t>
  </si>
  <si>
    <t>22639472</t>
  </si>
  <si>
    <t>Лысковский муниципальный район</t>
  </si>
  <si>
    <t>22640000</t>
  </si>
  <si>
    <t>Барминский сельсовет</t>
  </si>
  <si>
    <t>22640404</t>
  </si>
  <si>
    <t>Берендеевский сельсовет</t>
  </si>
  <si>
    <t>22640406</t>
  </si>
  <si>
    <t>Валковский сельсовет</t>
  </si>
  <si>
    <t>22640408</t>
  </si>
  <si>
    <t>Город Лысково</t>
  </si>
  <si>
    <t>22640101</t>
  </si>
  <si>
    <t>Кириковский сельсовет</t>
  </si>
  <si>
    <t>22640420</t>
  </si>
  <si>
    <t>Кисловский сельсовет</t>
  </si>
  <si>
    <t>22640416</t>
  </si>
  <si>
    <t>Красноосельский сельсовет</t>
  </si>
  <si>
    <t>22640424</t>
  </si>
  <si>
    <t>Леньковский сельсовет</t>
  </si>
  <si>
    <t>22640428</t>
  </si>
  <si>
    <t>Трофимовский сельсовет</t>
  </si>
  <si>
    <t>22640452</t>
  </si>
  <si>
    <t>Навашинский</t>
  </si>
  <si>
    <t>22730000</t>
  </si>
  <si>
    <t>Павловский муниципальный район</t>
  </si>
  <si>
    <t>22642000</t>
  </si>
  <si>
    <t>Абабковский сельсовет</t>
  </si>
  <si>
    <t>22642404</t>
  </si>
  <si>
    <t>Варежский сельсовет</t>
  </si>
  <si>
    <t>22642408</t>
  </si>
  <si>
    <t>Город Ворсма</t>
  </si>
  <si>
    <t>22642103</t>
  </si>
  <si>
    <t>Город Горбатов</t>
  </si>
  <si>
    <t>22642105</t>
  </si>
  <si>
    <t>Город Павлово</t>
  </si>
  <si>
    <t>22642101</t>
  </si>
  <si>
    <t>Грудцинский сельсовет</t>
  </si>
  <si>
    <t>22642412</t>
  </si>
  <si>
    <t>Калининский сельсовет</t>
  </si>
  <si>
    <t>22642416</t>
  </si>
  <si>
    <t>Коровинский сельсовет</t>
  </si>
  <si>
    <t>22642420</t>
  </si>
  <si>
    <t>Рабочий поселок Тумботино</t>
  </si>
  <si>
    <t>22642155</t>
  </si>
  <si>
    <t>Таремский сельсовет</t>
  </si>
  <si>
    <t>22642424</t>
  </si>
  <si>
    <t>Перевозский</t>
  </si>
  <si>
    <t>22739000</t>
  </si>
  <si>
    <t>Пильнинский муниципальный район</t>
  </si>
  <si>
    <t>22645000</t>
  </si>
  <si>
    <t>Большеандосовский сельсовет</t>
  </si>
  <si>
    <t>22645408</t>
  </si>
  <si>
    <t>Бортсурманский сельсовет</t>
  </si>
  <si>
    <t>22645412</t>
  </si>
  <si>
    <t>Деяновский сельсовет</t>
  </si>
  <si>
    <t>22645416</t>
  </si>
  <si>
    <t>22645424</t>
  </si>
  <si>
    <t>Курмышский сельсовет</t>
  </si>
  <si>
    <t>22645428</t>
  </si>
  <si>
    <t>22645432</t>
  </si>
  <si>
    <t>Можаров-Майданский сельсовет</t>
  </si>
  <si>
    <t>22645436</t>
  </si>
  <si>
    <t>Новомочалеевский сельсовет</t>
  </si>
  <si>
    <t>22645440</t>
  </si>
  <si>
    <t>Петряксинский сельсовет</t>
  </si>
  <si>
    <t>22645448</t>
  </si>
  <si>
    <t>Рабочий поселок Пильна</t>
  </si>
  <si>
    <t>22645151</t>
  </si>
  <si>
    <t>Тенекаевский сельсовет</t>
  </si>
  <si>
    <t>22645456</t>
  </si>
  <si>
    <t>Языковский сельсовет</t>
  </si>
  <si>
    <t>22645460</t>
  </si>
  <si>
    <t>Починковский муниципальный район</t>
  </si>
  <si>
    <t>22646000</t>
  </si>
  <si>
    <t>Василево-Майданский сельсовет</t>
  </si>
  <si>
    <t>22646412</t>
  </si>
  <si>
    <t>Василевский сельсовет</t>
  </si>
  <si>
    <t>22646408</t>
  </si>
  <si>
    <t>Кочкуровский сельсовет</t>
  </si>
  <si>
    <t>22646424</t>
  </si>
  <si>
    <t>22646436</t>
  </si>
  <si>
    <t>Наруксовский сельсовет</t>
  </si>
  <si>
    <t>22646440</t>
  </si>
  <si>
    <t>Пеля-Хованский сельсовет</t>
  </si>
  <si>
    <t>22646456</t>
  </si>
  <si>
    <t>Починковский сельсовет</t>
  </si>
  <si>
    <t>22646460</t>
  </si>
  <si>
    <t>Ризоватовский сельсовет</t>
  </si>
  <si>
    <t>22646468</t>
  </si>
  <si>
    <t>Ужовский сельсовет</t>
  </si>
  <si>
    <t>22646480</t>
  </si>
  <si>
    <t>Семеновский</t>
  </si>
  <si>
    <t>22737000</t>
  </si>
  <si>
    <t>Сергачский муниципальный район</t>
  </si>
  <si>
    <t>22648000</t>
  </si>
  <si>
    <t>Андреевский сельсовет</t>
  </si>
  <si>
    <t>22648412</t>
  </si>
  <si>
    <t>Ачкинский сельсовет</t>
  </si>
  <si>
    <t>22648416</t>
  </si>
  <si>
    <t>22648420</t>
  </si>
  <si>
    <t>Город Сергач</t>
  </si>
  <si>
    <t>22648101</t>
  </si>
  <si>
    <t>Камкинский сельсовет</t>
  </si>
  <si>
    <t>22648428</t>
  </si>
  <si>
    <t>Кочко-Пожарский сельсовет</t>
  </si>
  <si>
    <t>22648432</t>
  </si>
  <si>
    <t>22648436</t>
  </si>
  <si>
    <t>Пожарский сельсовет</t>
  </si>
  <si>
    <t>22648444</t>
  </si>
  <si>
    <t>Староберезовский сельсовет</t>
  </si>
  <si>
    <t>22648452</t>
  </si>
  <si>
    <t>Толбинский сельсовет</t>
  </si>
  <si>
    <t>22648456</t>
  </si>
  <si>
    <t>Шубинский сельсовет</t>
  </si>
  <si>
    <t>22648460</t>
  </si>
  <si>
    <t>Сеченовский муниципальный район</t>
  </si>
  <si>
    <t>22649000</t>
  </si>
  <si>
    <t>Болтинский сельсовет</t>
  </si>
  <si>
    <t>22649408</t>
  </si>
  <si>
    <t>Васильевский сельсовет</t>
  </si>
  <si>
    <t>22649412</t>
  </si>
  <si>
    <t>Верхнеталызинский сельсовет</t>
  </si>
  <si>
    <t>22649416</t>
  </si>
  <si>
    <t>Кочетовский сельсовет</t>
  </si>
  <si>
    <t>22649420</t>
  </si>
  <si>
    <t>Красноостровский сельсовет</t>
  </si>
  <si>
    <t>22649428</t>
  </si>
  <si>
    <t>Мурзицкий сельсовет</t>
  </si>
  <si>
    <t>22649440</t>
  </si>
  <si>
    <t>Сеченовский сельсовет</t>
  </si>
  <si>
    <t>22649444</t>
  </si>
  <si>
    <t>Сокольский</t>
  </si>
  <si>
    <t>22749000</t>
  </si>
  <si>
    <t>Сосновский муниципальный район</t>
  </si>
  <si>
    <t>22650000</t>
  </si>
  <si>
    <t>Виткуловский сельсовет</t>
  </si>
  <si>
    <t>22650412</t>
  </si>
  <si>
    <t>Давыдковский сельсовет</t>
  </si>
  <si>
    <t>22650414</t>
  </si>
  <si>
    <t>Елизаровский сельсовет</t>
  </si>
  <si>
    <t>22650416</t>
  </si>
  <si>
    <t>Крутецкий сельсовет</t>
  </si>
  <si>
    <t>22650420</t>
  </si>
  <si>
    <t>Панинский сельсовет</t>
  </si>
  <si>
    <t>22650424</t>
  </si>
  <si>
    <t>Рабочий поселок Сосновское</t>
  </si>
  <si>
    <t>22650151</t>
  </si>
  <si>
    <t>Рожковский сельсовет</t>
  </si>
  <si>
    <t>22650428</t>
  </si>
  <si>
    <t>Селитьбенский сельсовет</t>
  </si>
  <si>
    <t>22650432</t>
  </si>
  <si>
    <t>Яковский сельсовет</t>
  </si>
  <si>
    <t>22650436</t>
  </si>
  <si>
    <t>Спасский муниципальный район</t>
  </si>
  <si>
    <t>22651000</t>
  </si>
  <si>
    <t>Базловский сельсовет</t>
  </si>
  <si>
    <t>22651404</t>
  </si>
  <si>
    <t>Вазьянский сельсовет</t>
  </si>
  <si>
    <t>22651420</t>
  </si>
  <si>
    <t>Высокоосельский сельсовет</t>
  </si>
  <si>
    <t>22651412</t>
  </si>
  <si>
    <t>Красноватрасский сельсовет</t>
  </si>
  <si>
    <t>22651416</t>
  </si>
  <si>
    <t>Маклаковский сельсовет</t>
  </si>
  <si>
    <t>22651414</t>
  </si>
  <si>
    <t>Спасский сельсовет</t>
  </si>
  <si>
    <t>22651432</t>
  </si>
  <si>
    <t>Турбанский сельсовет</t>
  </si>
  <si>
    <t>22651440</t>
  </si>
  <si>
    <t>Тонкинский муниципальный район</t>
  </si>
  <si>
    <t>22652000</t>
  </si>
  <si>
    <t>Бердниковский сельсовет</t>
  </si>
  <si>
    <t>22652404</t>
  </si>
  <si>
    <t>Большесодомовский сельсовет</t>
  </si>
  <si>
    <t>22652408</t>
  </si>
  <si>
    <t>Вязовский сельсовет</t>
  </si>
  <si>
    <t>22652412</t>
  </si>
  <si>
    <t>Пакалевский сельсовет</t>
  </si>
  <si>
    <t>22652416</t>
  </si>
  <si>
    <t>Рабочий поселок Тонкино</t>
  </si>
  <si>
    <t>22652151</t>
  </si>
  <si>
    <t>Тоншаевский муниципальный район</t>
  </si>
  <si>
    <t>22653000</t>
  </si>
  <si>
    <t>Березятский сельсовет</t>
  </si>
  <si>
    <t>22653424</t>
  </si>
  <si>
    <t>Кодочиговский сельсовет</t>
  </si>
  <si>
    <t>22653408</t>
  </si>
  <si>
    <t>Ложкинский сельсовет</t>
  </si>
  <si>
    <t>22653412</t>
  </si>
  <si>
    <t>Одошнурский сельсовет</t>
  </si>
  <si>
    <t>22653416</t>
  </si>
  <si>
    <t>Ошминский сельсовет</t>
  </si>
  <si>
    <t>22653420</t>
  </si>
  <si>
    <t>Рабочий поселок Пижма</t>
  </si>
  <si>
    <t>22653154</t>
  </si>
  <si>
    <t>Рабочий поселок Тоншаево</t>
  </si>
  <si>
    <t>22653151</t>
  </si>
  <si>
    <t>Рабочий поселок Шайгино</t>
  </si>
  <si>
    <t>22653158</t>
  </si>
  <si>
    <t>Увийский сельсовет</t>
  </si>
  <si>
    <t>22653436</t>
  </si>
  <si>
    <t>Уренский муниципальный район</t>
  </si>
  <si>
    <t>22654000</t>
  </si>
  <si>
    <t>Большеарьевский сельсовет</t>
  </si>
  <si>
    <t>22654408</t>
  </si>
  <si>
    <t>Большепесочнинский сельсовет</t>
  </si>
  <si>
    <t>22654409</t>
  </si>
  <si>
    <t>Ворошиловский сельсовет</t>
  </si>
  <si>
    <t>22654410</t>
  </si>
  <si>
    <t>22654412</t>
  </si>
  <si>
    <t>22654416</t>
  </si>
  <si>
    <t>Город Урень</t>
  </si>
  <si>
    <t>22654101</t>
  </si>
  <si>
    <t>Карповский сельсовет</t>
  </si>
  <si>
    <t>22654420</t>
  </si>
  <si>
    <t>Карпунихинский сельсовет</t>
  </si>
  <si>
    <t>22654424</t>
  </si>
  <si>
    <t>22654428</t>
  </si>
  <si>
    <t>Минеевский сельсовет</t>
  </si>
  <si>
    <t>22654430</t>
  </si>
  <si>
    <t>Обходский сельсовет</t>
  </si>
  <si>
    <t>22654432</t>
  </si>
  <si>
    <t>Рабочий поселок Арья</t>
  </si>
  <si>
    <t>22654153</t>
  </si>
  <si>
    <t>22654436</t>
  </si>
  <si>
    <t>Темтовский сельсовет</t>
  </si>
  <si>
    <t>22654440</t>
  </si>
  <si>
    <t>Устанский сельсовет</t>
  </si>
  <si>
    <t>22654444</t>
  </si>
  <si>
    <t>Шарангский муниципальный район</t>
  </si>
  <si>
    <t>22656000</t>
  </si>
  <si>
    <t>Большерудкинский сельсовет</t>
  </si>
  <si>
    <t>22656404</t>
  </si>
  <si>
    <t>Большеустинский сельсовет</t>
  </si>
  <si>
    <t>22656408</t>
  </si>
  <si>
    <t>Кушнурский сельсовет</t>
  </si>
  <si>
    <t>22656416</t>
  </si>
  <si>
    <t>Рабочий поселок Шаранга</t>
  </si>
  <si>
    <t>22656151</t>
  </si>
  <si>
    <t>Роженцовский сельсовет</t>
  </si>
  <si>
    <t>22656424</t>
  </si>
  <si>
    <t>Старорудкинский сельсовет</t>
  </si>
  <si>
    <t>22656428</t>
  </si>
  <si>
    <t>Черномужский сельсовет</t>
  </si>
  <si>
    <t>22656432</t>
  </si>
  <si>
    <t>Щенниковский сельсовет</t>
  </si>
  <si>
    <t>22656436</t>
  </si>
  <si>
    <t>Шатковский муниципальный район</t>
  </si>
  <si>
    <t>22657000</t>
  </si>
  <si>
    <t>Архангельский сельсовет</t>
  </si>
  <si>
    <t>22657404</t>
  </si>
  <si>
    <t>Кержемокский сельсовет</t>
  </si>
  <si>
    <t>22657416</t>
  </si>
  <si>
    <t>Костянский сельсовет</t>
  </si>
  <si>
    <t>22657424</t>
  </si>
  <si>
    <t>Красноборский сельсовет</t>
  </si>
  <si>
    <t>22657428</t>
  </si>
  <si>
    <t>Рабочий поселок Лесогорск</t>
  </si>
  <si>
    <t>22657154</t>
  </si>
  <si>
    <t>Рабочий поселок Шатки</t>
  </si>
  <si>
    <t>22657151</t>
  </si>
  <si>
    <t>Светлогорский сельсовет</t>
  </si>
  <si>
    <t>22657430</t>
  </si>
  <si>
    <t>Силинский сельсовет</t>
  </si>
  <si>
    <t>22657436</t>
  </si>
  <si>
    <t>Смирновский сельсовет</t>
  </si>
  <si>
    <t>22657448</t>
  </si>
  <si>
    <t>Староиванцевский сельсовет</t>
  </si>
  <si>
    <t>22657456</t>
  </si>
  <si>
    <t>Шараповский сельсовет</t>
  </si>
  <si>
    <t>22657460</t>
  </si>
  <si>
    <t>город Арзамас</t>
  </si>
  <si>
    <t>22703000</t>
  </si>
  <si>
    <t>город Бор</t>
  </si>
  <si>
    <t>22712000</t>
  </si>
  <si>
    <t>город Выкса</t>
  </si>
  <si>
    <t>22715000</t>
  </si>
  <si>
    <t>город Дзержинск</t>
  </si>
  <si>
    <t>22721000</t>
  </si>
  <si>
    <t>город Кулебаки</t>
  </si>
  <si>
    <t>22727000</t>
  </si>
  <si>
    <t>город Нижний Новгород</t>
  </si>
  <si>
    <t>22701000</t>
  </si>
  <si>
    <t>город Первомайск</t>
  </si>
  <si>
    <t>22734000</t>
  </si>
  <si>
    <t>город Чкаловск</t>
  </si>
  <si>
    <t>22755000</t>
  </si>
  <si>
    <t>город Шахунья</t>
  </si>
  <si>
    <t>22758000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</si>
  <si>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</si>
  <si>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</si>
  <si>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</si>
  <si>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</si>
  <si>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</si>
  <si>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</si>
  <si>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</si>
  <si>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</si>
  <si>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</si>
  <si>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</si>
  <si>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</si>
  <si>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</si>
  <si>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31.12.2023</t>
  </si>
  <si>
    <t>524901001</t>
  </si>
  <si>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</si>
  <si>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</si>
  <si>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</si>
  <si>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</si>
  <si>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</si>
  <si>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</si>
  <si>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</si>
  <si>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</si>
  <si>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</si>
  <si>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</si>
  <si>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</si>
  <si>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</si>
  <si>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</si>
  <si>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</si>
  <si>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</si>
  <si>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</si>
  <si>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</si>
  <si>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</si>
  <si>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</si>
  <si>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</si>
  <si>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</si>
  <si>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</si>
  <si>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</si>
  <si>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</si>
  <si>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</si>
  <si>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</si>
  <si>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</si>
  <si>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</si>
  <si>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</si>
  <si>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</si>
  <si>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</si>
  <si>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</si>
  <si>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</si>
  <si>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</si>
  <si>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</si>
  <si>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</si>
  <si>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</si>
  <si>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</si>
  <si>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</si>
  <si>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</si>
  <si>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</si>
  <si>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</si>
  <si>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</si>
  <si>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</si>
  <si>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</si>
  <si>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</si>
  <si>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</si>
  <si>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</si>
  <si>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</si>
  <si>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</si>
  <si>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</si>
  <si>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</si>
  <si>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</si>
  <si>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</si>
  <si>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</si>
  <si>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</si>
  <si>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</si>
  <si>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</si>
  <si>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</si>
  <si>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</si>
  <si>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</si>
  <si>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</si>
  <si>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</si>
  <si>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</si>
  <si>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</si>
  <si>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</si>
  <si>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</si>
  <si>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</si>
  <si>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</si>
  <si>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</si>
  <si>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</si>
  <si>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</si>
  <si>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</si>
  <si>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</si>
  <si>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</si>
  <si>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</si>
  <si>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</si>
  <si>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</si>
  <si>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</si>
  <si>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</si>
  <si>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</si>
  <si>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</si>
  <si>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</si>
  <si>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</si>
  <si>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</si>
  <si>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</si>
  <si>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</si>
  <si>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</si>
  <si>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</si>
  <si>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</si>
  <si>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</si>
  <si>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</si>
  <si>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</si>
  <si>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</si>
  <si>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</si>
  <si>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</si>
  <si>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</si>
  <si>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</si>
  <si>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</si>
  <si>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</si>
  <si>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</si>
  <si>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</si>
  <si>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</si>
  <si>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</si>
  <si>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</si>
  <si>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</si>
  <si>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</si>
  <si>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</si>
  <si>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</si>
  <si>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</si>
  <si>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</si>
  <si>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</si>
  <si>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</si>
  <si>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</si>
  <si>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</si>
  <si>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</si>
  <si>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</si>
  <si>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</si>
  <si>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</si>
  <si>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</si>
  <si>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</si>
  <si>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</si>
  <si>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</si>
  <si>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</si>
  <si>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</si>
  <si>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</si>
  <si>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</si>
  <si>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</si>
  <si>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</si>
  <si>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</si>
  <si>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</si>
  <si>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</si>
  <si>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</si>
  <si>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</si>
  <si>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</si>
  <si>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</si>
  <si>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</si>
  <si>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</si>
  <si>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</si>
  <si>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</si>
  <si>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</si>
  <si>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</si>
  <si>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</si>
  <si>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</si>
  <si>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</si>
  <si>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</si>
  <si>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</si>
  <si>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</si>
  <si>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</si>
  <si>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</si>
  <si>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</si>
  <si>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</si>
  <si>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</si>
  <si>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</si>
  <si>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</si>
  <si>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</si>
  <si>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</si>
  <si>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</si>
  <si>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</si>
  <si>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</si>
  <si>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</si>
  <si>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</si>
  <si>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</si>
  <si>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</si>
  <si>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</si>
  <si>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</si>
  <si>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</si>
  <si>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</si>
  <si>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</si>
  <si>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</si>
  <si>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</si>
  <si>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</si>
  <si>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</si>
  <si>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</si>
  <si>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</si>
  <si>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</si>
  <si>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</si>
  <si>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</si>
  <si>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</si>
  <si>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</si>
  <si>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</si>
  <si>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</si>
  <si>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</si>
  <si>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</si>
  <si>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</si>
  <si>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</si>
  <si>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</si>
  <si>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</si>
  <si>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</si>
  <si>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</si>
  <si>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</si>
  <si>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</si>
  <si>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</si>
  <si>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</si>
  <si>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</si>
  <si>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</si>
  <si>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</si>
  <si>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</si>
  <si>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</si>
  <si>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</si>
  <si>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</si>
  <si>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</si>
  <si>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</si>
  <si>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</si>
  <si>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</si>
  <si>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</si>
  <si>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</si>
  <si>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</si>
  <si>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</si>
  <si>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</si>
  <si>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</si>
  <si>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</si>
  <si>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</si>
  <si>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</si>
  <si>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</si>
  <si>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</si>
  <si>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</si>
  <si>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</si>
  <si>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</si>
  <si>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</si>
  <si>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</si>
  <si>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</si>
  <si>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</si>
  <si>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</si>
  <si>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</si>
  <si>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</si>
  <si>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</si>
  <si>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</si>
  <si>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</si>
  <si>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</si>
  <si>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</si>
  <si>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</si>
  <si>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</si>
  <si>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</si>
  <si>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</si>
  <si>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</si>
  <si>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</si>
  <si>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</si>
  <si>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</si>
  <si>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</si>
  <si>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</si>
  <si>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</si>
  <si>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</si>
  <si>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</si>
  <si>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</si>
  <si>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</si>
  <si>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</si>
  <si>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</si>
  <si>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</si>
  <si>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</si>
  <si>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</si>
  <si>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</si>
  <si>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</si>
  <si>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</si>
  <si>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</si>
  <si>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</si>
  <si>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</si>
  <si>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</si>
  <si>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</si>
  <si>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</si>
  <si>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</si>
  <si>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</si>
  <si>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</si>
  <si>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</si>
  <si>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</si>
  <si>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</si>
  <si>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</si>
  <si>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</si>
  <si>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</si>
  <si>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</si>
  <si>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</si>
  <si>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</si>
  <si>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</si>
  <si>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</si>
  <si>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</si>
  <si>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</si>
  <si>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</si>
  <si>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</si>
  <si>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</si>
  <si>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</si>
  <si>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</si>
  <si>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</si>
  <si>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</si>
  <si>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</si>
  <si>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</si>
  <si>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</si>
  <si>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</si>
  <si>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</si>
  <si>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</si>
  <si>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</si>
  <si>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</si>
  <si>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</si>
  <si>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</si>
  <si>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</si>
  <si>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</si>
  <si>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</si>
  <si>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</si>
  <si>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</si>
  <si>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</si>
  <si>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</si>
  <si>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</si>
  <si>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</si>
  <si>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</si>
  <si>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</si>
  <si>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</si>
  <si>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</si>
  <si>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</si>
  <si>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</si>
  <si>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</si>
  <si>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</si>
  <si>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</si>
  <si>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</si>
  <si>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</si>
  <si>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</si>
  <si>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</si>
  <si>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</si>
  <si>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</si>
  <si>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</si>
  <si>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</si>
  <si>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</si>
  <si>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</si>
  <si>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</si>
  <si>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</si>
  <si>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</si>
  <si>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</si>
  <si>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</si>
  <si>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</si>
  <si>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</si>
  <si>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</si>
  <si>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</si>
  <si>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</si>
  <si>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</si>
  <si>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</si>
  <si>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</si>
  <si>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</si>
  <si>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</si>
  <si>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</si>
  <si>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</si>
  <si>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</si>
  <si>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</si>
  <si>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</si>
  <si>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</si>
  <si>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</si>
  <si>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</si>
  <si>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</si>
  <si>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</si>
  <si>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</si>
  <si>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</si>
  <si>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</si>
  <si>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</si>
  <si>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</si>
  <si>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</si>
  <si>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</si>
  <si>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</si>
  <si>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</si>
  <si>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</si>
  <si>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</si>
  <si>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</si>
  <si>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</si>
  <si>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</si>
  <si>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</si>
  <si>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</si>
  <si>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</si>
  <si>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</si>
  <si>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</si>
  <si>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</si>
  <si>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</si>
  <si>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</si>
  <si>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</si>
  <si>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</si>
  <si>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</si>
  <si>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</si>
  <si>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</si>
  <si>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</si>
  <si>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</si>
  <si>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</si>
  <si>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</si>
  <si>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</si>
  <si>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</si>
  <si>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</si>
  <si>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</si>
  <si>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</si>
  <si>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</si>
  <si>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</si>
  <si>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</si>
  <si>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</si>
  <si>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</si>
  <si>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</si>
  <si>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</si>
  <si>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</si>
  <si>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</si>
  <si>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</si>
  <si>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</si>
  <si>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</si>
  <si>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</si>
  <si>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</si>
  <si>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</si>
  <si>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</si>
  <si>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</si>
  <si>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</si>
  <si>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</si>
  <si>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</si>
  <si>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</si>
  <si>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</si>
  <si>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</si>
  <si>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</si>
  <si>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</si>
  <si>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</si>
  <si>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</si>
  <si>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</si>
  <si>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</si>
  <si>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</si>
  <si>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</si>
  <si>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</si>
  <si>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</si>
  <si>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</si>
  <si>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</si>
  <si>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</si>
  <si>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</si>
  <si>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</si>
  <si>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</si>
  <si>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</si>
  <si>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</si>
  <si>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</si>
  <si>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</si>
  <si>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</si>
  <si>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</si>
  <si>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</si>
  <si>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</si>
  <si>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</si>
  <si>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</si>
  <si>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</si>
  <si>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</si>
  <si>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</si>
  <si>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</si>
  <si>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</si>
  <si>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</si>
  <si>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</si>
  <si>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</si>
  <si>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</si>
  <si>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</si>
  <si>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</si>
  <si>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</si>
  <si>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</si>
  <si>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</si>
  <si>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</si>
  <si>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</si>
  <si>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</si>
  <si>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</si>
  <si>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</si>
  <si>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</si>
  <si>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</si>
  <si>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</si>
  <si>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</si>
  <si>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</si>
  <si>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</si>
  <si>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</si>
  <si>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</si>
  <si>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</si>
  <si>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</si>
  <si>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</si>
  <si>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</si>
  <si>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</si>
  <si>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</si>
  <si>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</si>
  <si>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</si>
  <si>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</si>
  <si>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</si>
  <si>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</si>
  <si>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</si>
  <si>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</si>
  <si>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</si>
  <si>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</si>
  <si>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</si>
  <si>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</si>
  <si>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</si>
  <si>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</si>
  <si>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</si>
  <si>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</si>
  <si>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</si>
  <si>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</si>
  <si>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</si>
  <si>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</si>
  <si>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</si>
  <si>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</si>
  <si>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</si>
  <si>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</si>
  <si>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</si>
  <si>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</si>
  <si>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</si>
  <si>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</si>
  <si>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</si>
  <si>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</si>
  <si>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</si>
  <si>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</si>
  <si>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</si>
  <si>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</si>
  <si>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</si>
  <si>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</si>
  <si>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</si>
  <si>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</si>
  <si>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</si>
  <si>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</si>
  <si>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</si>
  <si>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</si>
  <si>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</si>
  <si>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</si>
  <si>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</si>
  <si>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</si>
  <si>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</si>
  <si>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</si>
  <si>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</si>
  <si>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</si>
  <si>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</si>
  <si>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</si>
  <si>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</si>
  <si>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</si>
  <si>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</si>
  <si>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</si>
  <si>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</si>
  <si>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</si>
  <si>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</si>
  <si>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</si>
  <si>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</si>
  <si>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</si>
  <si>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</si>
  <si>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</si>
  <si>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</si>
  <si>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</si>
  <si>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</si>
  <si>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</si>
  <si>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</si>
  <si>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</si>
  <si>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</si>
  <si>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</si>
  <si>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</si>
  <si>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</si>
  <si>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</si>
  <si>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</si>
  <si>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</si>
  <si>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</si>
  <si>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</si>
  <si>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</si>
  <si>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</si>
  <si>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</si>
  <si>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</si>
  <si>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</si>
  <si>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</si>
  <si>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</si>
  <si>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</si>
  <si>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</si>
  <si>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</si>
  <si>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</si>
  <si>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</si>
  <si>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</si>
  <si>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</si>
  <si>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</si>
  <si>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</si>
  <si>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</si>
  <si>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</si>
  <si>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</si>
  <si>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</si>
  <si>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</si>
  <si>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</si>
  <si>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</si>
  <si>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</si>
  <si>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</si>
  <si>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</si>
  <si>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</si>
  <si>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</si>
  <si>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</si>
  <si>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</si>
  <si>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</si>
  <si>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</si>
  <si>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</si>
  <si>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</si>
  <si>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</si>
  <si>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</si>
  <si>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</si>
  <si>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</si>
  <si>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</si>
  <si>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</si>
  <si>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</si>
  <si>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</si>
  <si>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</si>
  <si>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</si>
  <si>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</si>
  <si>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</si>
  <si>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</si>
  <si>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</si>
  <si>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</si>
  <si>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</si>
  <si>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</si>
  <si>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</si>
  <si>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</si>
  <si>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</si>
  <si>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</si>
  <si>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</si>
  <si>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</si>
  <si>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</si>
  <si>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</si>
  <si>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</si>
  <si>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</si>
  <si>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</si>
  <si>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</si>
  <si>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</si>
  <si>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</si>
  <si>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</si>
  <si>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</si>
  <si>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</si>
  <si>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</si>
  <si>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</si>
  <si>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</si>
  <si>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</si>
  <si>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</si>
  <si>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</si>
  <si>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</si>
  <si>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</si>
  <si>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</si>
  <si>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</si>
  <si>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</si>
  <si>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</si>
  <si>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</si>
  <si>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</si>
  <si>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</si>
  <si>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</si>
  <si>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</si>
  <si>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</si>
  <si>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</si>
  <si>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</si>
  <si>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</si>
  <si>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</si>
  <si>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</si>
  <si>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</si>
  <si>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</si>
  <si>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</si>
  <si>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</si>
  <si>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</si>
  <si>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</si>
  <si>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</si>
  <si>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</si>
  <si>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</si>
  <si>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</si>
  <si>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</si>
  <si>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</si>
  <si>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</si>
  <si>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</si>
  <si>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</si>
  <si>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</si>
  <si>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</si>
  <si>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</si>
  <si>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</si>
  <si>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</si>
  <si>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</si>
  <si>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</si>
  <si>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</si>
  <si>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</si>
  <si>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</si>
  <si>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</si>
  <si>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</si>
  <si>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</si>
  <si>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</si>
  <si>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</si>
  <si>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</si>
  <si>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</si>
  <si>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</si>
  <si>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</si>
  <si>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</si>
  <si>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</si>
  <si>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</si>
  <si>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</si>
  <si>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</si>
  <si>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</si>
  <si>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</si>
  <si>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</si>
  <si>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</si>
  <si>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</si>
  <si>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</si>
  <si>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</si>
  <si>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</si>
  <si>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</si>
  <si>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</si>
  <si>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</si>
  <si>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</si>
  <si>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</si>
  <si>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</si>
  <si>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</si>
  <si>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</si>
  <si>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</si>
  <si>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</si>
  <si>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2634</t>
  </si>
  <si>
    <t>27569496</t>
  </si>
  <si>
    <t>АО "БЭТ"</t>
  </si>
  <si>
    <t>7708669867</t>
  </si>
  <si>
    <t>770801001</t>
  </si>
  <si>
    <t>26358301</t>
  </si>
  <si>
    <t>АО "Борская фабрика ПОШ"</t>
  </si>
  <si>
    <t>5246000458</t>
  </si>
  <si>
    <t>524601001</t>
  </si>
  <si>
    <t>26373603</t>
  </si>
  <si>
    <t>АО "Борский водоканал"</t>
  </si>
  <si>
    <t>5246035757</t>
  </si>
  <si>
    <t>26373616</t>
  </si>
  <si>
    <t>АО "ВМЗ"</t>
  </si>
  <si>
    <t>5247004695</t>
  </si>
  <si>
    <t>524701001</t>
  </si>
  <si>
    <t>26373593</t>
  </si>
  <si>
    <t>АО "Волга"</t>
  </si>
  <si>
    <t>5244009279</t>
  </si>
  <si>
    <t>525350001</t>
  </si>
  <si>
    <t>26560525</t>
  </si>
  <si>
    <t>АО "ГУ ЖКХ"</t>
  </si>
  <si>
    <t>5116000922</t>
  </si>
  <si>
    <t>511601001</t>
  </si>
  <si>
    <t>13-05-2009 00:00:00</t>
  </si>
  <si>
    <t>26358314</t>
  </si>
  <si>
    <t>АО "ДЗМО"</t>
  </si>
  <si>
    <t>5247004494</t>
  </si>
  <si>
    <t>26569426</t>
  </si>
  <si>
    <t>АО "ДПО "Пластик"</t>
  </si>
  <si>
    <t>5249015251</t>
  </si>
  <si>
    <t>26322337</t>
  </si>
  <si>
    <t>АО "Дзержинское оргстекло"</t>
  </si>
  <si>
    <t>5249058752</t>
  </si>
  <si>
    <t>26358310</t>
  </si>
  <si>
    <t>АО "ЖКХ "КАЛИКИНСКОЕ"</t>
  </si>
  <si>
    <t>5246014281</t>
  </si>
  <si>
    <t>28158144</t>
  </si>
  <si>
    <t>АО "ИП "Ока-Полимер"</t>
  </si>
  <si>
    <t>5249120810</t>
  </si>
  <si>
    <t>26555226</t>
  </si>
  <si>
    <t>АО "ЛИНДОВСКОЕ"</t>
  </si>
  <si>
    <t>5246000377</t>
  </si>
  <si>
    <t>26358168</t>
  </si>
  <si>
    <t>АО "Лысковокоммунсервис"</t>
  </si>
  <si>
    <t>5222000321</t>
  </si>
  <si>
    <t>522201001</t>
  </si>
  <si>
    <t>09-12-2004 00:00:00</t>
  </si>
  <si>
    <t>31023931</t>
  </si>
  <si>
    <t>АО "НОКК" (Балахнинский филиал)</t>
  </si>
  <si>
    <t>5260267654</t>
  </si>
  <si>
    <t>524443001</t>
  </si>
  <si>
    <t>31171901</t>
  </si>
  <si>
    <t>АО "НОКК" (Сеченовский филиал)</t>
  </si>
  <si>
    <t>523043001</t>
  </si>
  <si>
    <t>26358290</t>
  </si>
  <si>
    <t>АО "НПО "ПРЗ"</t>
  </si>
  <si>
    <t>5244012779</t>
  </si>
  <si>
    <t>524401001</t>
  </si>
  <si>
    <t>27579751</t>
  </si>
  <si>
    <t>АО "НПП "Исток" им. Шокина"</t>
  </si>
  <si>
    <t>5050108496</t>
  </si>
  <si>
    <t>520243001</t>
  </si>
  <si>
    <t>07-02-1992 00:00:00</t>
  </si>
  <si>
    <t>26555359</t>
  </si>
  <si>
    <t>АО "СГК"</t>
  </si>
  <si>
    <t>5254082550</t>
  </si>
  <si>
    <t>525401001</t>
  </si>
  <si>
    <t>26322331</t>
  </si>
  <si>
    <t>АО "СИБУР-НЕФТЕХИМ"</t>
  </si>
  <si>
    <t>5249051203</t>
  </si>
  <si>
    <t>26965665</t>
  </si>
  <si>
    <t>АО "Славянка" филиал "Нижегородский"</t>
  </si>
  <si>
    <t>7702707386</t>
  </si>
  <si>
    <t>525743001</t>
  </si>
  <si>
    <t>26358489</t>
  </si>
  <si>
    <t>АО "ТРАНС-СИГНАЛ"</t>
  </si>
  <si>
    <t>5263024642</t>
  </si>
  <si>
    <t>526301001</t>
  </si>
  <si>
    <t>22-06-2016 00:00:00</t>
  </si>
  <si>
    <t>26358461</t>
  </si>
  <si>
    <t>АО "ТРАНСНЕФТЬ-ВЕРХНЯЯ ВОЛГА"</t>
  </si>
  <si>
    <t>5260900725</t>
  </si>
  <si>
    <t>526001001</t>
  </si>
  <si>
    <t>26358197</t>
  </si>
  <si>
    <t>АО «ХОХЛОМСКАЯ РОСПИСЬ»</t>
  </si>
  <si>
    <t>5228001113</t>
  </si>
  <si>
    <t>522801001</t>
  </si>
  <si>
    <t>26358413</t>
  </si>
  <si>
    <t>АО НПП "Полет"</t>
  </si>
  <si>
    <t>5258100129</t>
  </si>
  <si>
    <t>29-12-2011 00:00:00</t>
  </si>
  <si>
    <t>26754787</t>
  </si>
  <si>
    <t>АО ПТИЦЕФАБРИКА "ВОРСМЕНСКАЯ"</t>
  </si>
  <si>
    <t>5252000689</t>
  </si>
  <si>
    <t>525201000</t>
  </si>
  <si>
    <t>27635647</t>
  </si>
  <si>
    <t>АУ "Водоканал"</t>
  </si>
  <si>
    <t>5221005856</t>
  </si>
  <si>
    <t>522101001</t>
  </si>
  <si>
    <t>26373555</t>
  </si>
  <si>
    <t>Беловское МУП ЖКХ</t>
  </si>
  <si>
    <t>5236002745</t>
  </si>
  <si>
    <t>523601001</t>
  </si>
  <si>
    <t>26373435</t>
  </si>
  <si>
    <t>Белозеровское МУМППЖКХ</t>
  </si>
  <si>
    <t>5215000779</t>
  </si>
  <si>
    <t>521501001</t>
  </si>
  <si>
    <t>30-06-2006 00:00:00</t>
  </si>
  <si>
    <t>28156437</t>
  </si>
  <si>
    <t>Боковское ММПП ЖКХ</t>
  </si>
  <si>
    <t>5228002477</t>
  </si>
  <si>
    <t>27980367</t>
  </si>
  <si>
    <t>ГБУ "Варнавинский ПНИ"</t>
  </si>
  <si>
    <t>5207002268</t>
  </si>
  <si>
    <t>520701001</t>
  </si>
  <si>
    <t>26358261</t>
  </si>
  <si>
    <t>ГБУ "Понетаевский ПНИ"</t>
  </si>
  <si>
    <t>5238001923</t>
  </si>
  <si>
    <t>523801001</t>
  </si>
  <si>
    <t>26358243</t>
  </si>
  <si>
    <t>ГБУ СРЦИ "КРАСНЫЙ ЯР"</t>
  </si>
  <si>
    <t>5235001940</t>
  </si>
  <si>
    <t>523501001</t>
  </si>
  <si>
    <t>26555218</t>
  </si>
  <si>
    <t>ГБУЗ НО "КИСЕЛИХИНСКИЙ ОБЛАСТНОЙ ТЕРАПЕВТИЧЕСКИЙ ГОСПИТАЛЬ ДЛЯ ВЕТЕРАНОВ ВОЙН"</t>
  </si>
  <si>
    <t>5246010400</t>
  </si>
  <si>
    <t>28043739</t>
  </si>
  <si>
    <t>ГП НО НПЭК</t>
  </si>
  <si>
    <t>5261005524</t>
  </si>
  <si>
    <t>526101001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</si>
  <si>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</si>
  <si>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</si>
  <si>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</si>
  <si>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</si>
  <si>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26358163</t>
  </si>
  <si>
    <t>Дмитриевское МУП ЖКХ</t>
  </si>
  <si>
    <t>5219382293</t>
  </si>
  <si>
    <t>521901001</t>
  </si>
  <si>
    <t>26358130</t>
  </si>
  <si>
    <t>Дубравское МУМППЖКХ</t>
  </si>
  <si>
    <t>5215000842</t>
  </si>
  <si>
    <t>31025414</t>
  </si>
  <si>
    <t>ЖЭ(К)О №11 (филиал ФГБУ "ЦЖКУ" МИНОБОРОНЫ РОССИИ)</t>
  </si>
  <si>
    <t>7729314745</t>
  </si>
  <si>
    <t>526245001</t>
  </si>
  <si>
    <t>26358238</t>
  </si>
  <si>
    <t>ЗАО "ЗЖБИ "АРЬЕВСКИЙ"</t>
  </si>
  <si>
    <t>5235000047</t>
  </si>
  <si>
    <t>26646780</t>
  </si>
  <si>
    <t>ЗАО "Завод "Красная Этна"</t>
  </si>
  <si>
    <t>5258000029</t>
  </si>
  <si>
    <t>26646756</t>
  </si>
  <si>
    <t>ЗАО "Зефс Услуги"</t>
  </si>
  <si>
    <t>5258050742</t>
  </si>
  <si>
    <t>525801001</t>
  </si>
  <si>
    <t>26322355</t>
  </si>
  <si>
    <t>ЗАО "Концерн "Термаль"</t>
  </si>
  <si>
    <t>5261017382</t>
  </si>
  <si>
    <t>28870189</t>
  </si>
  <si>
    <t>ЗАО "УК ЖИЛСЕРВИС"</t>
  </si>
  <si>
    <t>5227004496</t>
  </si>
  <si>
    <t>522701001</t>
  </si>
  <si>
    <t>26358255</t>
  </si>
  <si>
    <t>КУЗНЕЦОВСКОЕ МУП ЖКХ</t>
  </si>
  <si>
    <t>5236002390</t>
  </si>
  <si>
    <t>26358306</t>
  </si>
  <si>
    <t>Каликинский шпалопропиточный завод - филиал ОАО  "БетЭлТранс"</t>
  </si>
  <si>
    <t>5246001839</t>
  </si>
  <si>
    <t>997650001</t>
  </si>
  <si>
    <t>26358258</t>
  </si>
  <si>
    <t>Катунское МУП ЖКХ</t>
  </si>
  <si>
    <t>5236004975</t>
  </si>
  <si>
    <t>26380569</t>
  </si>
  <si>
    <t>Кужутское МУМППЖКХ</t>
  </si>
  <si>
    <t>5215000458</t>
  </si>
  <si>
    <t>26358155</t>
  </si>
  <si>
    <t>МКОУ "Краснобаковская  С(К)ШИ VIII вида"</t>
  </si>
  <si>
    <t>5219001678</t>
  </si>
  <si>
    <t>28-09-2011 00:00:00</t>
  </si>
  <si>
    <t>28005236</t>
  </si>
  <si>
    <t>МКП "Исток"</t>
  </si>
  <si>
    <t>5213005122</t>
  </si>
  <si>
    <t>521301001</t>
  </si>
  <si>
    <t>27577824</t>
  </si>
  <si>
    <t>МКП "Покровский водоканал"</t>
  </si>
  <si>
    <t>5213005108</t>
  </si>
  <si>
    <t>27574144</t>
  </si>
  <si>
    <t>МКП "Родник"</t>
  </si>
  <si>
    <t>5213005066</t>
  </si>
  <si>
    <t>26951753</t>
  </si>
  <si>
    <t>МКП "Ручеек"</t>
  </si>
  <si>
    <t>5213005098</t>
  </si>
  <si>
    <t>26758213</t>
  </si>
  <si>
    <t>МКП "Ягубовский водоканал"</t>
  </si>
  <si>
    <t>5205005143</t>
  </si>
  <si>
    <t>520501001</t>
  </si>
  <si>
    <t>08-06-2010 00:00:00</t>
  </si>
  <si>
    <t>27577808</t>
  </si>
  <si>
    <t>МКП Ветошкинского сельсовета "Веткомхоз"</t>
  </si>
  <si>
    <t>5213005115</t>
  </si>
  <si>
    <t>29648861</t>
  </si>
  <si>
    <t>МП "ВАДРЕСУРС"</t>
  </si>
  <si>
    <t>5206025103</t>
  </si>
  <si>
    <t>520601001</t>
  </si>
  <si>
    <t>26373534</t>
  </si>
  <si>
    <t>МП "Водоканал"</t>
  </si>
  <si>
    <t>5229007453</t>
  </si>
  <si>
    <t>522901001</t>
  </si>
  <si>
    <t>04-05-2007 00:00:00</t>
  </si>
  <si>
    <t>26373588</t>
  </si>
  <si>
    <t>5240003928</t>
  </si>
  <si>
    <t>524001001</t>
  </si>
  <si>
    <t>26373529</t>
  </si>
  <si>
    <t>МП "Горводопровод"</t>
  </si>
  <si>
    <t>5228009786</t>
  </si>
  <si>
    <t>26373443</t>
  </si>
  <si>
    <t>МП "ДИВЕЕВСКОЕ ЖКХ"</t>
  </si>
  <si>
    <t>5216017133</t>
  </si>
  <si>
    <t>521601001</t>
  </si>
  <si>
    <t>26373449</t>
  </si>
  <si>
    <t>МП "ЖКХ "Ковернинское"</t>
  </si>
  <si>
    <t>5218004355</t>
  </si>
  <si>
    <t>521801001</t>
  </si>
  <si>
    <t>26373451</t>
  </si>
  <si>
    <t>МП "ЖКХ "Сухоносовское"</t>
  </si>
  <si>
    <t>5218005045</t>
  </si>
  <si>
    <t>28942141</t>
  </si>
  <si>
    <t>МП "Жилкомсервис"</t>
  </si>
  <si>
    <t>5223034940</t>
  </si>
  <si>
    <t>522301001</t>
  </si>
  <si>
    <t>31020386</t>
  </si>
  <si>
    <t>МП "КОММУНАЛЬНАЯ СЛУЖБА"</t>
  </si>
  <si>
    <t>5220007353</t>
  </si>
  <si>
    <t>522001001</t>
  </si>
  <si>
    <t>16-11-2016 00:00:00</t>
  </si>
  <si>
    <t>26358144</t>
  </si>
  <si>
    <t>МП "Коммунальник"</t>
  </si>
  <si>
    <t>5216017239</t>
  </si>
  <si>
    <t>30351196</t>
  </si>
  <si>
    <t>5220005444</t>
  </si>
  <si>
    <t>26373466</t>
  </si>
  <si>
    <t>МП "Коммунальщик"</t>
  </si>
  <si>
    <t>5220004183</t>
  </si>
  <si>
    <t>26358307</t>
  </si>
  <si>
    <t>МП "Линдовский ККПиБ"</t>
  </si>
  <si>
    <t>5246004124</t>
  </si>
  <si>
    <t>26373490</t>
  </si>
  <si>
    <t>МП "НКС"</t>
  </si>
  <si>
    <t>5223033369</t>
  </si>
  <si>
    <t>26373492</t>
  </si>
  <si>
    <t>МП "Радуга"</t>
  </si>
  <si>
    <t>5224003504</t>
  </si>
  <si>
    <t>522401001</t>
  </si>
  <si>
    <t>26358141</t>
  </si>
  <si>
    <t>МП "Сатисское ЖКХ"</t>
  </si>
  <si>
    <t>5216017126</t>
  </si>
  <si>
    <t>26358297</t>
  </si>
  <si>
    <t>МП ЖКХ С.КАМЕНКИ</t>
  </si>
  <si>
    <t>5245007965</t>
  </si>
  <si>
    <t>524501001</t>
  </si>
  <si>
    <t>26373565</t>
  </si>
  <si>
    <t>МУП "Архангельское ЖКХ"</t>
  </si>
  <si>
    <t>5238005879</t>
  </si>
  <si>
    <t>26652819</t>
  </si>
  <si>
    <t>МУП "Большое Козино"</t>
  </si>
  <si>
    <t>5244022199</t>
  </si>
  <si>
    <t>26373395</t>
  </si>
  <si>
    <t>МУП "Бутурлинскрайснабкомплект-1"</t>
  </si>
  <si>
    <t>5205004904</t>
  </si>
  <si>
    <t>26373543</t>
  </si>
  <si>
    <t>МУП "Бытсервис"</t>
  </si>
  <si>
    <t>5231004770</t>
  </si>
  <si>
    <t>523101001</t>
  </si>
  <si>
    <t>30959246</t>
  </si>
  <si>
    <t>МУП "ВОДОКАНАЛ"</t>
  </si>
  <si>
    <t>5221006970</t>
  </si>
  <si>
    <t>30868847</t>
  </si>
  <si>
    <t>5225014467</t>
  </si>
  <si>
    <t>522501001</t>
  </si>
  <si>
    <t>03-04-2016 00:00:00</t>
  </si>
  <si>
    <t>26555458</t>
  </si>
  <si>
    <t>5252021897</t>
  </si>
  <si>
    <t>525201001</t>
  </si>
  <si>
    <t>30855659</t>
  </si>
  <si>
    <t>МУП "ВОРОТЫНСКОЕ ЖКХ"</t>
  </si>
  <si>
    <t>5211759886</t>
  </si>
  <si>
    <t>521101001</t>
  </si>
  <si>
    <t>26556556</t>
  </si>
  <si>
    <t>МУП "Валтовское"</t>
  </si>
  <si>
    <t>5223033680</t>
  </si>
  <si>
    <t>26358098</t>
  </si>
  <si>
    <t>МУП "Варнавинкоммунсервис"</t>
  </si>
  <si>
    <t>5207003582</t>
  </si>
  <si>
    <t>27636510</t>
  </si>
  <si>
    <t>МУП "Вахтантепловодоканал"</t>
  </si>
  <si>
    <t>5239008713</t>
  </si>
  <si>
    <t>523901001</t>
  </si>
  <si>
    <t>26373558</t>
  </si>
  <si>
    <t>МУП "Вершиловский сельский ЖЭУ"</t>
  </si>
  <si>
    <t>5236007310</t>
  </si>
  <si>
    <t>26373540</t>
  </si>
  <si>
    <t>МУП "Виткулово"</t>
  </si>
  <si>
    <t>5231005132</t>
  </si>
  <si>
    <t>28871157</t>
  </si>
  <si>
    <t>МУП "Водоканал"</t>
  </si>
  <si>
    <t>5239010720</t>
  </si>
  <si>
    <t>26373633</t>
  </si>
  <si>
    <t>5250021348</t>
  </si>
  <si>
    <t>525001001</t>
  </si>
  <si>
    <t>26373654</t>
  </si>
  <si>
    <t>МУП "Ворсменское МПП ЖКХ"</t>
  </si>
  <si>
    <t>5252004965</t>
  </si>
  <si>
    <t>26373571</t>
  </si>
  <si>
    <t>МУП "Восход"</t>
  </si>
  <si>
    <t>5238005808</t>
  </si>
  <si>
    <t>26358264</t>
  </si>
  <si>
    <t>МУП "ГАРАНТ-ЖКХ"</t>
  </si>
  <si>
    <t>5238005477</t>
  </si>
  <si>
    <t>29645609</t>
  </si>
  <si>
    <t>МУП "Гидроторф - Водоканал" МО "р.п. Гидроторф"</t>
  </si>
  <si>
    <t>5244027743</t>
  </si>
  <si>
    <t>03-04-2014 00:00:00</t>
  </si>
  <si>
    <t>26373661</t>
  </si>
  <si>
    <t>МУП "Горводоканал"</t>
  </si>
  <si>
    <t>5254005971</t>
  </si>
  <si>
    <t>28447754</t>
  </si>
  <si>
    <t>МУП "Городской Водоканал"</t>
  </si>
  <si>
    <t>5250058789</t>
  </si>
  <si>
    <t>27371762</t>
  </si>
  <si>
    <t>МУП "Городской жилфонд"</t>
  </si>
  <si>
    <t>5226013748</t>
  </si>
  <si>
    <t>522601001</t>
  </si>
  <si>
    <t>26358220</t>
  </si>
  <si>
    <t>МУП "Елизарово"</t>
  </si>
  <si>
    <t>5231004795</t>
  </si>
  <si>
    <t>26358121</t>
  </si>
  <si>
    <t>МУП "ЖИЛИЩНИК" ВОЛОДАРСКОГО РАЙОНА</t>
  </si>
  <si>
    <t>5214006023</t>
  </si>
  <si>
    <t>521401001</t>
  </si>
  <si>
    <t>28449409</t>
  </si>
  <si>
    <t>МУП "ЖКХ "СЕВЕРНЫЙ"</t>
  </si>
  <si>
    <t>5248036146</t>
  </si>
  <si>
    <t>524801001</t>
  </si>
  <si>
    <t>28005091</t>
  </si>
  <si>
    <t>МУП "ЖКХ Буревестник"</t>
  </si>
  <si>
    <t>5248033561</t>
  </si>
  <si>
    <t>26358324</t>
  </si>
  <si>
    <t>МУП "ЖКХ Зарубинское"</t>
  </si>
  <si>
    <t>5248015611</t>
  </si>
  <si>
    <t>26358331</t>
  </si>
  <si>
    <t>МУП "ЖКХ Зиняковское"</t>
  </si>
  <si>
    <t>5248015700</t>
  </si>
  <si>
    <t>26358333</t>
  </si>
  <si>
    <t>МУП "ЖКХ Ильинское"</t>
  </si>
  <si>
    <t>5248015724</t>
  </si>
  <si>
    <t>26358330</t>
  </si>
  <si>
    <t>МУП "ЖКХ Ковригинское"</t>
  </si>
  <si>
    <t>5248015690</t>
  </si>
  <si>
    <t>26358329</t>
  </si>
  <si>
    <t>МУП "ЖКХ Кумохинское"</t>
  </si>
  <si>
    <t>5248015682</t>
  </si>
  <si>
    <t>28147903</t>
  </si>
  <si>
    <t>МУП "ЖКХ Лысковского района"</t>
  </si>
  <si>
    <t>5222070569</t>
  </si>
  <si>
    <t>26358335</t>
  </si>
  <si>
    <t>МУП "ЖКХ Мошковское"</t>
  </si>
  <si>
    <t>5248015756</t>
  </si>
  <si>
    <t>26358336</t>
  </si>
  <si>
    <t>МУП "ЖКХ ПЕРВОМАЙСКОЕ"</t>
  </si>
  <si>
    <t>5248016703</t>
  </si>
  <si>
    <t>27893480</t>
  </si>
  <si>
    <t>МУП "ЖКХ Сеченовское"</t>
  </si>
  <si>
    <t>5230004200</t>
  </si>
  <si>
    <t>523001001</t>
  </si>
  <si>
    <t>26358327</t>
  </si>
  <si>
    <t>МУП "ЖКХ Смольковское"</t>
  </si>
  <si>
    <t>5248015650</t>
  </si>
  <si>
    <t>26358334</t>
  </si>
  <si>
    <t>МУП "ЖКХ Тимирязево"</t>
  </si>
  <si>
    <t>5248015749</t>
  </si>
  <si>
    <t>26358332</t>
  </si>
  <si>
    <t>МУП "ЖКХ Федуринское"</t>
  </si>
  <si>
    <t>5248015717</t>
  </si>
  <si>
    <t>26358081</t>
  </si>
  <si>
    <t>МУП "Жилком"</t>
  </si>
  <si>
    <t>5201029760</t>
  </si>
  <si>
    <t>520101001</t>
  </si>
  <si>
    <t>26373562</t>
  </si>
  <si>
    <t>МУП "Жилкоммунсервис" д. Котельницы</t>
  </si>
  <si>
    <t>5236007126</t>
  </si>
  <si>
    <t>27571987</t>
  </si>
  <si>
    <t>МУП "Зубилихинское ЖКХ"</t>
  </si>
  <si>
    <t>5219382991</t>
  </si>
  <si>
    <t>28871911</t>
  </si>
  <si>
    <t>МУП "КОММУНАЛЬЩИК"</t>
  </si>
  <si>
    <t>5225006709</t>
  </si>
  <si>
    <t>26552168</t>
  </si>
  <si>
    <t>МУП "КОМУНЭНЕРГО"</t>
  </si>
  <si>
    <t>5238006336</t>
  </si>
  <si>
    <t>30354230</t>
  </si>
  <si>
    <t>МУП "КОНЕВО"</t>
  </si>
  <si>
    <t>5244029437</t>
  </si>
  <si>
    <t>31181219</t>
  </si>
  <si>
    <t>МУП "КУДЕЯРОВСКОЕ КОММУНАЛЬНОЕ ПРЕДПРИЯТИЕ"</t>
  </si>
  <si>
    <t>5221007010</t>
  </si>
  <si>
    <t>26373446</t>
  </si>
  <si>
    <t>МУП "Княгининское ЖКХ"</t>
  </si>
  <si>
    <t>5217000037</t>
  </si>
  <si>
    <t>521701001</t>
  </si>
  <si>
    <t>26373584</t>
  </si>
  <si>
    <t>МУП "Ком-сервис"</t>
  </si>
  <si>
    <t>5238005815</t>
  </si>
  <si>
    <t>26358114</t>
  </si>
  <si>
    <t>МУП "Коммунальник"</t>
  </si>
  <si>
    <t>5214000039</t>
  </si>
  <si>
    <t>28146599</t>
  </si>
  <si>
    <t>5222003594</t>
  </si>
  <si>
    <t>26373510</t>
  </si>
  <si>
    <t>МУП "Коммунальщик"</t>
  </si>
  <si>
    <t>5226013184</t>
  </si>
  <si>
    <t>26373421</t>
  </si>
  <si>
    <t>МУП "Коммунсервис"</t>
  </si>
  <si>
    <t>5214000230</t>
  </si>
  <si>
    <t>28827589</t>
  </si>
  <si>
    <t>МУП "Кочергино"</t>
  </si>
  <si>
    <t>5244025619</t>
  </si>
  <si>
    <t>26557794</t>
  </si>
  <si>
    <t>МУП "Красноборское ЖКХ"</t>
  </si>
  <si>
    <t>5238005928</t>
  </si>
  <si>
    <t>26358265</t>
  </si>
  <si>
    <t>МУП "Лесогорск ЖКХ"</t>
  </si>
  <si>
    <t>5238005484</t>
  </si>
  <si>
    <t>31158286</t>
  </si>
  <si>
    <t>МУП "Лысковокоммунсервис"</t>
  </si>
  <si>
    <t>5222071587</t>
  </si>
  <si>
    <t>28872216</t>
  </si>
  <si>
    <t>МУП "МАЛОЕ КОЗИНО"</t>
  </si>
  <si>
    <t>5244028031</t>
  </si>
  <si>
    <t>27839234</t>
  </si>
  <si>
    <t>МУП "МП "Водоканал" МО "города Балахна"</t>
  </si>
  <si>
    <t>5244025070</t>
  </si>
  <si>
    <t>26652814</t>
  </si>
  <si>
    <t>МУП "МП "ТЕПЛОЭНЕРГО" МО "БМР НО"</t>
  </si>
  <si>
    <t>5244022262</t>
  </si>
  <si>
    <t>27808573</t>
  </si>
  <si>
    <t>МУП "Новосмолинское"</t>
  </si>
  <si>
    <t>5214010679</t>
  </si>
  <si>
    <t>26358266</t>
  </si>
  <si>
    <t>МУП "ПРАКТИК"</t>
  </si>
  <si>
    <t>5238005533</t>
  </si>
  <si>
    <t>26373647</t>
  </si>
  <si>
    <t>МУП "Райводоканал"</t>
  </si>
  <si>
    <t>5251007667</t>
  </si>
  <si>
    <t>525101001</t>
  </si>
  <si>
    <t>16-11-2001 00:00:00</t>
  </si>
  <si>
    <t>30382083</t>
  </si>
  <si>
    <t>МУП "СЕВЕРНОЕ ЖКХ"</t>
  </si>
  <si>
    <t>5207016670</t>
  </si>
  <si>
    <t>26358226</t>
  </si>
  <si>
    <t>МУП "СПАССКОЕ ЖКХ"</t>
  </si>
  <si>
    <t>5232002977</t>
  </si>
  <si>
    <t>523201001</t>
  </si>
  <si>
    <t>26380675</t>
  </si>
  <si>
    <t>МУП "СТОКИ"</t>
  </si>
  <si>
    <t>5247015217</t>
  </si>
  <si>
    <t>26373539</t>
  </si>
  <si>
    <t>МУП "Сеченовское ЖКХ"</t>
  </si>
  <si>
    <t>5230000050</t>
  </si>
  <si>
    <t>26358268</t>
  </si>
  <si>
    <t>МУП "Смирновец"</t>
  </si>
  <si>
    <t>5238005558</t>
  </si>
  <si>
    <t>26373448</t>
  </si>
  <si>
    <t>МУП "Соловьевское ЖКХ"</t>
  </si>
  <si>
    <t>5217000333</t>
  </si>
  <si>
    <t>521701003</t>
  </si>
  <si>
    <t>27636513</t>
  </si>
  <si>
    <t>МУП "Сявакоммунсервис"</t>
  </si>
  <si>
    <t>5239008061</t>
  </si>
  <si>
    <t>26373630</t>
  </si>
  <si>
    <t>МУП "ТВК" г. Заволжья</t>
  </si>
  <si>
    <t>5248016372</t>
  </si>
  <si>
    <t>27573878</t>
  </si>
  <si>
    <t>МУП "Тепло"</t>
  </si>
  <si>
    <t>5252029494</t>
  </si>
  <si>
    <t>26358322</t>
  </si>
  <si>
    <t>МУП "Тепловые сети"</t>
  </si>
  <si>
    <t>5248011350</t>
  </si>
  <si>
    <t>26358206</t>
  </si>
  <si>
    <t>МУП "Теплосервис"</t>
  </si>
  <si>
    <t>5228009803</t>
  </si>
  <si>
    <t>26358267</t>
  </si>
  <si>
    <t>МУП "Теплосети"</t>
  </si>
  <si>
    <t>5238005540</t>
  </si>
  <si>
    <t>26358221</t>
  </si>
  <si>
    <t>МУП "Теплоэнергия-1"</t>
  </si>
  <si>
    <t>5231004851</t>
  </si>
  <si>
    <t>26373596</t>
  </si>
  <si>
    <t>МУП "УВКХ"</t>
  </si>
  <si>
    <t>5245013020</t>
  </si>
  <si>
    <t>26373388</t>
  </si>
  <si>
    <t>МУП "Управляющая компания"</t>
  </si>
  <si>
    <t>5204001114</t>
  </si>
  <si>
    <t>520401001</t>
  </si>
  <si>
    <t>27571980</t>
  </si>
  <si>
    <t>МУП "Чащихинское ЖКХ"</t>
  </si>
  <si>
    <t>5219382984</t>
  </si>
  <si>
    <t>14-04-2011 00:00:00</t>
  </si>
  <si>
    <t>28053496</t>
  </si>
  <si>
    <t>МУП "ШОКС"</t>
  </si>
  <si>
    <t>5239010688</t>
  </si>
  <si>
    <t>26373587</t>
  </si>
  <si>
    <t>МУП "Шахуньяводоканал"</t>
  </si>
  <si>
    <t>5239008791</t>
  </si>
  <si>
    <t>27571975</t>
  </si>
  <si>
    <t>МУП "Шеманихинское ЖКХ"</t>
  </si>
  <si>
    <t>5219383106</t>
  </si>
  <si>
    <t>31082135</t>
  </si>
  <si>
    <t>МУП "ЮГАНЕЦКОЕ"</t>
  </si>
  <si>
    <t>5214011834</t>
  </si>
  <si>
    <t>26551775</t>
  </si>
  <si>
    <t>МУП "Юго-Запад"</t>
  </si>
  <si>
    <t>5227005267</t>
  </si>
  <si>
    <t>26358223</t>
  </si>
  <si>
    <t>МУП "Яковское"</t>
  </si>
  <si>
    <t>5231005125</t>
  </si>
  <si>
    <t>27188243</t>
  </si>
  <si>
    <t>МУП «Ананьевское ЖКХ»</t>
  </si>
  <si>
    <t>5217000326</t>
  </si>
  <si>
    <t>28977039</t>
  </si>
  <si>
    <t>МУП ВАРНАВИНСКОГО РАЙОНА "ВОДОКАНАЛ"</t>
  </si>
  <si>
    <t>5207000133</t>
  </si>
  <si>
    <t>31089905</t>
  </si>
  <si>
    <t>МУП Варнавинского района "Водоснабжение"</t>
  </si>
  <si>
    <t>5207016750</t>
  </si>
  <si>
    <t>28-04-2018 00:00:00</t>
  </si>
  <si>
    <t>26774409</t>
  </si>
  <si>
    <t>МУП Варнавинского района "Северный"</t>
  </si>
  <si>
    <t>5207013439</t>
  </si>
  <si>
    <t>27577563</t>
  </si>
  <si>
    <t>МУП ЖКХ</t>
  </si>
  <si>
    <t>5237002949</t>
  </si>
  <si>
    <t>523701001</t>
  </si>
  <si>
    <t>26358136</t>
  </si>
  <si>
    <t>МУП ЖКХ "БОГОЯВЛЕНСКОЕ"</t>
  </si>
  <si>
    <t>5215010375</t>
  </si>
  <si>
    <t>28146582</t>
  </si>
  <si>
    <t>МУП ЖКХ "Бармино"</t>
  </si>
  <si>
    <t>5222000272</t>
  </si>
  <si>
    <t>28146616</t>
  </si>
  <si>
    <t>МУП ЖКХ "Валки"</t>
  </si>
  <si>
    <t>5222059798</t>
  </si>
  <si>
    <t>26373417</t>
  </si>
  <si>
    <t>МУП ЖКХ "Водоканал"</t>
  </si>
  <si>
    <t>5212007342</t>
  </si>
  <si>
    <t>521201001</t>
  </si>
  <si>
    <t>26373427</t>
  </si>
  <si>
    <t>МУП ЖКХ "Жилсервис" Володарского района</t>
  </si>
  <si>
    <t>5214007997</t>
  </si>
  <si>
    <t>10-06-2003 00:00:00</t>
  </si>
  <si>
    <t>26358120</t>
  </si>
  <si>
    <t>МУП ЖКХ "Ильиногорское"</t>
  </si>
  <si>
    <t>5214005012</t>
  </si>
  <si>
    <t>27633085</t>
  </si>
  <si>
    <t>МУП ЖКХ "Коммунальник"</t>
  </si>
  <si>
    <t>5203002330</t>
  </si>
  <si>
    <t>520303001</t>
  </si>
  <si>
    <t>26358169</t>
  </si>
  <si>
    <t>МУП ЖКХ "Леньково"</t>
  </si>
  <si>
    <t>5222070336</t>
  </si>
  <si>
    <t>26358173</t>
  </si>
  <si>
    <t>МУП ЖКХ "Нива"</t>
  </si>
  <si>
    <t>5222001100</t>
  </si>
  <si>
    <t>26358170</t>
  </si>
  <si>
    <t>МУП ЖКХ "Просек"</t>
  </si>
  <si>
    <t>5222070343</t>
  </si>
  <si>
    <t>28452082</t>
  </si>
  <si>
    <t>МУП ЖКХ "Сокол"</t>
  </si>
  <si>
    <t>5248034734</t>
  </si>
  <si>
    <t>26555489</t>
  </si>
  <si>
    <t>МУП ЖКХ "Тепелевское"</t>
  </si>
  <si>
    <t>5215001797</t>
  </si>
  <si>
    <t>13-10-2009 00:00:00</t>
  </si>
  <si>
    <t>28155211</t>
  </si>
  <si>
    <t>МУП ЖКХ Бриляково</t>
  </si>
  <si>
    <t>5248015668</t>
  </si>
  <si>
    <t>26553600</t>
  </si>
  <si>
    <t>МУП ЖКХ Григоровского сельсовета</t>
  </si>
  <si>
    <t>5204001467</t>
  </si>
  <si>
    <t>28155300</t>
  </si>
  <si>
    <t>МУП ЖКХ Смиркино</t>
  </si>
  <si>
    <t>5248015643</t>
  </si>
  <si>
    <t>26358092</t>
  </si>
  <si>
    <t>МУП ЖКХ Холязинского сельсовета</t>
  </si>
  <si>
    <t>5204003070</t>
  </si>
  <si>
    <t>26358091</t>
  </si>
  <si>
    <t>МУП ЖКХ п. Советский</t>
  </si>
  <si>
    <t>5204002319</t>
  </si>
  <si>
    <t>26552080</t>
  </si>
  <si>
    <t>МУП ЖКХ р.п. Красные Баки</t>
  </si>
  <si>
    <t>5219382342</t>
  </si>
  <si>
    <t>04-07-2007 00:00:00</t>
  </si>
  <si>
    <t>26358231</t>
  </si>
  <si>
    <t>МУП Тонкинского района "Тонкинские теплосети"</t>
  </si>
  <si>
    <t>5233002810</t>
  </si>
  <si>
    <t>523301001</t>
  </si>
  <si>
    <t>26373600</t>
  </si>
  <si>
    <t>МУП п. Буревестник</t>
  </si>
  <si>
    <t>5245012411</t>
  </si>
  <si>
    <t>26358129</t>
  </si>
  <si>
    <t>Малопицкое МУМППЖКХ</t>
  </si>
  <si>
    <t>5215000761</t>
  </si>
  <si>
    <t>29-06-2006 00:00:00</t>
  </si>
  <si>
    <t>26358124</t>
  </si>
  <si>
    <t>Нижегородское МУМППЖКХ</t>
  </si>
  <si>
    <t>5215000391</t>
  </si>
  <si>
    <t>26358150</t>
  </si>
  <si>
    <t>ОАО "Агроплемкомбинат МИР"</t>
  </si>
  <si>
    <t>5218005172</t>
  </si>
  <si>
    <t>27367624</t>
  </si>
  <si>
    <t>ОАО "Агрофирма "Птицефабрика Сеймовская"</t>
  </si>
  <si>
    <t>5214002050</t>
  </si>
  <si>
    <t>26555692</t>
  </si>
  <si>
    <t>ОАО "Вознесенский водоканал"</t>
  </si>
  <si>
    <t>5210189908</t>
  </si>
  <si>
    <t>521001001</t>
  </si>
  <si>
    <t>26373632</t>
  </si>
  <si>
    <t>26358421</t>
  </si>
  <si>
    <t>ОАО "ЗТО "Камея"</t>
  </si>
  <si>
    <t>5259010887</t>
  </si>
  <si>
    <t>525901001</t>
  </si>
  <si>
    <t>26358117</t>
  </si>
  <si>
    <t>ОАО "Ильиногорское"</t>
  </si>
  <si>
    <t>5214001459</t>
  </si>
  <si>
    <t>26569255</t>
  </si>
  <si>
    <t>ОАО "Керма"</t>
  </si>
  <si>
    <t>5250001581</t>
  </si>
  <si>
    <t>26358237</t>
  </si>
  <si>
    <t>ОАО "Коммунтехсервис"</t>
  </si>
  <si>
    <t>5234003863</t>
  </si>
  <si>
    <t>523401001</t>
  </si>
  <si>
    <t>26358270</t>
  </si>
  <si>
    <t>ОАО "Молоко"</t>
  </si>
  <si>
    <t>5239001108</t>
  </si>
  <si>
    <t>26373662</t>
  </si>
  <si>
    <t>ОАО "НИЖЕГОРОДСКИЙ ВОДОКАНАЛ"</t>
  </si>
  <si>
    <t>5257086827</t>
  </si>
  <si>
    <t>26358321</t>
  </si>
  <si>
    <t>ОАО "ПАНСИОНАТ "БУРЕВЕСТНИК"</t>
  </si>
  <si>
    <t>5248005892</t>
  </si>
  <si>
    <t>26650758</t>
  </si>
  <si>
    <t>ОАО "Плодопитомник"</t>
  </si>
  <si>
    <t>5222002248</t>
  </si>
  <si>
    <t>26648877</t>
  </si>
  <si>
    <t>ОАО "РЖД" (Дирекция по тепловодоснабжению)</t>
  </si>
  <si>
    <t>997650010</t>
  </si>
  <si>
    <t>26808463</t>
  </si>
  <si>
    <t>ОАО "Синтез"</t>
  </si>
  <si>
    <t>5249003520</t>
  </si>
  <si>
    <t>27054261</t>
  </si>
  <si>
    <t>ОАО "ТГК-6"</t>
  </si>
  <si>
    <t>5257072937</t>
  </si>
  <si>
    <t>26358112</t>
  </si>
  <si>
    <t>ОАО "Тепловик"</t>
  </si>
  <si>
    <t>5211759082</t>
  </si>
  <si>
    <t>26-02-2004 00:00:00</t>
  </si>
  <si>
    <t>26951315</t>
  </si>
  <si>
    <t>ОАО "УК ЖКХ Починковского района"</t>
  </si>
  <si>
    <t>5227006006</t>
  </si>
  <si>
    <t>26358214</t>
  </si>
  <si>
    <t>ОАО "УК ЖКХ Сергачского района"</t>
  </si>
  <si>
    <t>5229007213</t>
  </si>
  <si>
    <t>26816822</t>
  </si>
  <si>
    <t>ОАО "Эй Джи Си БСЗ"</t>
  </si>
  <si>
    <t>5246002261</t>
  </si>
  <si>
    <t>26373589</t>
  </si>
  <si>
    <t>ООО "АРЗАМАССКИЙ ВОДОКАНАЛ"</t>
  </si>
  <si>
    <t>5243027892</t>
  </si>
  <si>
    <t>524301001</t>
  </si>
  <si>
    <t>24-02-2010 00:00:00</t>
  </si>
  <si>
    <t>26358389</t>
  </si>
  <si>
    <t>ООО "Автозаводская ТЭЦ"</t>
  </si>
  <si>
    <t>5256049357</t>
  </si>
  <si>
    <t>28140500</t>
  </si>
  <si>
    <t>ООО "Агрофирма "Волготрансгаз"</t>
  </si>
  <si>
    <t>5203001513</t>
  </si>
  <si>
    <t>522202001</t>
  </si>
  <si>
    <t>26758117</t>
  </si>
  <si>
    <t>ООО "АкваКом"</t>
  </si>
  <si>
    <t>5228056218</t>
  </si>
  <si>
    <t>26358250</t>
  </si>
  <si>
    <t>ООО "Арьякоммунсервис"</t>
  </si>
  <si>
    <t>5235006602</t>
  </si>
  <si>
    <t>31043296</t>
  </si>
  <si>
    <t>ООО "БКК"</t>
  </si>
  <si>
    <t>5244030591</t>
  </si>
  <si>
    <t>26373394</t>
  </si>
  <si>
    <t>ООО "Бутурлинский водоканал"</t>
  </si>
  <si>
    <t>5205004809</t>
  </si>
  <si>
    <t>26373590</t>
  </si>
  <si>
    <t>ООО "Быт-Сервис"</t>
  </si>
  <si>
    <t>5244015434</t>
  </si>
  <si>
    <t>28007422</t>
  </si>
  <si>
    <t>ООО "ВАСИЛЬСУРСКАЯ ЖКО"</t>
  </si>
  <si>
    <t>5211000129</t>
  </si>
  <si>
    <t>28001435</t>
  </si>
  <si>
    <t>ООО "ВИКОМ"</t>
  </si>
  <si>
    <t>5210000334</t>
  </si>
  <si>
    <t>30836585</t>
  </si>
  <si>
    <t>ООО "ВОД-СТРОЙ"</t>
  </si>
  <si>
    <t>5221003383</t>
  </si>
  <si>
    <t>27367568</t>
  </si>
  <si>
    <t>ООО "Вадводоканал"</t>
  </si>
  <si>
    <t>5206024741</t>
  </si>
  <si>
    <t>30382101</t>
  </si>
  <si>
    <t>ООО "ВетлугаСервис"</t>
  </si>
  <si>
    <t>5209003147</t>
  </si>
  <si>
    <t>520901001</t>
  </si>
  <si>
    <t>28456900</t>
  </si>
  <si>
    <t>ООО "Ветлугаводоканал"</t>
  </si>
  <si>
    <t>5209005955</t>
  </si>
  <si>
    <t>26555487</t>
  </si>
  <si>
    <t>ООО "ВоСток-ДК"</t>
  </si>
  <si>
    <t>5215001638</t>
  </si>
  <si>
    <t>27571534</t>
  </si>
  <si>
    <t>ООО "Водоканал"</t>
  </si>
  <si>
    <t>5221006360</t>
  </si>
  <si>
    <t>31166843</t>
  </si>
  <si>
    <t>5221007099</t>
  </si>
  <si>
    <t>26373553</t>
  </si>
  <si>
    <t>5235006585</t>
  </si>
  <si>
    <t>26555521</t>
  </si>
  <si>
    <t>5236007711</t>
  </si>
  <si>
    <t>26373608</t>
  </si>
  <si>
    <t>5247003099</t>
  </si>
  <si>
    <t>28857372</t>
  </si>
  <si>
    <t>ООО "Волга-УК "ЖКХ"</t>
  </si>
  <si>
    <t>5244023957</t>
  </si>
  <si>
    <t>31026167</t>
  </si>
  <si>
    <t>ООО "Восход"</t>
  </si>
  <si>
    <t>5207016711</t>
  </si>
  <si>
    <t>26774403</t>
  </si>
  <si>
    <t>ООО "Восходкомин"</t>
  </si>
  <si>
    <t>5207013252</t>
  </si>
  <si>
    <t>26373418</t>
  </si>
  <si>
    <t>ООО "Гагинское ЖКХ"</t>
  </si>
  <si>
    <t>5213004143</t>
  </si>
  <si>
    <t>26869048</t>
  </si>
  <si>
    <t>ООО "Елена"</t>
  </si>
  <si>
    <t>5237003325</t>
  </si>
  <si>
    <t>28091842</t>
  </si>
  <si>
    <t>ООО "ЖКС"</t>
  </si>
  <si>
    <t>5223034676</t>
  </si>
  <si>
    <t>26373659</t>
  </si>
  <si>
    <t>ООО "ЖКХ Ярымово"</t>
  </si>
  <si>
    <t>5252022562</t>
  </si>
  <si>
    <t>26557165</t>
  </si>
  <si>
    <t>ООО "Жилкомсервис"</t>
  </si>
  <si>
    <t>5228055711</t>
  </si>
  <si>
    <t>31205498</t>
  </si>
  <si>
    <t>ООО "ЗАГОРОДНАЯ СЕРВИСНАЯ СЛУЖБА"</t>
  </si>
  <si>
    <t>5245018396</t>
  </si>
  <si>
    <t>26562570</t>
  </si>
  <si>
    <t>ООО "Заводские сети"</t>
  </si>
  <si>
    <t>5256049340</t>
  </si>
  <si>
    <t>26322342</t>
  </si>
  <si>
    <t>ООО "Зефс-энерго"</t>
  </si>
  <si>
    <t>5258049909</t>
  </si>
  <si>
    <t>31214020</t>
  </si>
  <si>
    <t>ООО "ИВК"</t>
  </si>
  <si>
    <t>5249157665</t>
  </si>
  <si>
    <t>30854345</t>
  </si>
  <si>
    <t>ООО "КОММУНАЛЬЩИК-НН"</t>
  </si>
  <si>
    <t>5245027023</t>
  </si>
  <si>
    <t>19-10-2015 00:00:00</t>
  </si>
  <si>
    <t>26555680</t>
  </si>
  <si>
    <t>ООО "КОМСЕРВИС-В"</t>
  </si>
  <si>
    <t>5208004853</t>
  </si>
  <si>
    <t>520801001</t>
  </si>
  <si>
    <t>28815743</t>
  </si>
  <si>
    <t>ООО "КСК"</t>
  </si>
  <si>
    <t>5256122751</t>
  </si>
  <si>
    <t>525601001</t>
  </si>
  <si>
    <t>28871053</t>
  </si>
  <si>
    <t>ООО "Капролактам-Энерго"</t>
  </si>
  <si>
    <t>5249133382</t>
  </si>
  <si>
    <t>26358104</t>
  </si>
  <si>
    <t>ООО "Коммунальник"</t>
  </si>
  <si>
    <t>5209005634</t>
  </si>
  <si>
    <t>27566780</t>
  </si>
  <si>
    <t>ООО "Коммунальщик"</t>
  </si>
  <si>
    <t>5245017794</t>
  </si>
  <si>
    <t>27634860</t>
  </si>
  <si>
    <t>5260262462</t>
  </si>
  <si>
    <t>26555474</t>
  </si>
  <si>
    <t>ООО "Коммунсервис"</t>
  </si>
  <si>
    <t>5230003848</t>
  </si>
  <si>
    <t>28455154</t>
  </si>
  <si>
    <t>5235007356</t>
  </si>
  <si>
    <t>27630632</t>
  </si>
  <si>
    <t>ООО "Кочуновский водоканал"</t>
  </si>
  <si>
    <t>5205005418</t>
  </si>
  <si>
    <t>26358111</t>
  </si>
  <si>
    <t>ООО "Кузьмияр"</t>
  </si>
  <si>
    <t>5211001210</t>
  </si>
  <si>
    <t>27886941</t>
  </si>
  <si>
    <t>ООО "Кузьмиярское"</t>
  </si>
  <si>
    <t>5211759413</t>
  </si>
  <si>
    <t>26795557</t>
  </si>
  <si>
    <t>ООО "Локал-Клининг"</t>
  </si>
  <si>
    <t>5248023556</t>
  </si>
  <si>
    <t>31044539</t>
  </si>
  <si>
    <t>ООО "Механика"</t>
  </si>
  <si>
    <t>5249152071</t>
  </si>
  <si>
    <t>28457679</t>
  </si>
  <si>
    <t>ООО "Мухтоловское ЖКХ"</t>
  </si>
  <si>
    <t>5201000264</t>
  </si>
  <si>
    <t>03-07-2012 00:00:00</t>
  </si>
  <si>
    <t>26758070</t>
  </si>
  <si>
    <t>ООО "Никола"</t>
  </si>
  <si>
    <t>5228056095</t>
  </si>
  <si>
    <t>26358215</t>
  </si>
  <si>
    <t>ООО "Пожарки"</t>
  </si>
  <si>
    <t>5229007238</t>
  </si>
  <si>
    <t>03-10-2006 00:00:00</t>
  </si>
  <si>
    <t>28425154</t>
  </si>
  <si>
    <t>ООО "Профит"</t>
  </si>
  <si>
    <t>5262287335</t>
  </si>
  <si>
    <t>526201001</t>
  </si>
  <si>
    <t>26754771</t>
  </si>
  <si>
    <t>ООО "Птицефабрика "Павловская"</t>
  </si>
  <si>
    <t>5252025796</t>
  </si>
  <si>
    <t>31187885</t>
  </si>
  <si>
    <t>ООО "РАЙВОДОКАНАЛ"</t>
  </si>
  <si>
    <t>5243037996</t>
  </si>
  <si>
    <t>28859728</t>
  </si>
  <si>
    <t>ООО "РАЙВОДОКАНАЛСЕРВИС"</t>
  </si>
  <si>
    <t>5202012350</t>
  </si>
  <si>
    <t>520201001</t>
  </si>
  <si>
    <t>28985128</t>
  </si>
  <si>
    <t>ООО "РВК"</t>
  </si>
  <si>
    <t>5249135284</t>
  </si>
  <si>
    <t>01-09-2014 00:00:00</t>
  </si>
  <si>
    <t>30949304</t>
  </si>
  <si>
    <t>ООО "РДУ"</t>
  </si>
  <si>
    <t>5249122133</t>
  </si>
  <si>
    <t>28451538</t>
  </si>
  <si>
    <t>ООО "РОСТ-Строй"</t>
  </si>
  <si>
    <t>5221005895</t>
  </si>
  <si>
    <t>26570488</t>
  </si>
  <si>
    <t>ООО "Райводоканал"</t>
  </si>
  <si>
    <t>5201030090</t>
  </si>
  <si>
    <t>12-01-2009 00:00:00</t>
  </si>
  <si>
    <t>26650748</t>
  </si>
  <si>
    <t>ООО "РегионРесурс"</t>
  </si>
  <si>
    <t>5252023559</t>
  </si>
  <si>
    <t>28016596</t>
  </si>
  <si>
    <t>ООО "Ремстройсервис"</t>
  </si>
  <si>
    <t>5245023702</t>
  </si>
  <si>
    <t>26654120</t>
  </si>
  <si>
    <t>ООО "Ресурс"</t>
  </si>
  <si>
    <t>5225005769</t>
  </si>
  <si>
    <t>26551208</t>
  </si>
  <si>
    <t>ООО "Санаторий "Городецкий"</t>
  </si>
  <si>
    <t>5248013357</t>
  </si>
  <si>
    <t>13-10-1999 00:00:00</t>
  </si>
  <si>
    <t>26759066</t>
  </si>
  <si>
    <t>ООО "Сосновскдорремстрой"</t>
  </si>
  <si>
    <t>5231003248</t>
  </si>
  <si>
    <t>27322384</t>
  </si>
  <si>
    <t>ООО "Сухобезводнинское ЖКХ"</t>
  </si>
  <si>
    <t>5228056070</t>
  </si>
  <si>
    <t>27580815</t>
  </si>
  <si>
    <t>ООО "Сява ЖКУ"</t>
  </si>
  <si>
    <t>5239010053</t>
  </si>
  <si>
    <t>27784821</t>
  </si>
  <si>
    <t>ООО "Тепло"</t>
  </si>
  <si>
    <t>5239010078</t>
  </si>
  <si>
    <t>26358312</t>
  </si>
  <si>
    <t>ООО "Техноэнергосервис"</t>
  </si>
  <si>
    <t>5246022243</t>
  </si>
  <si>
    <t>30905542</t>
  </si>
  <si>
    <t>ООО "УК "НОКК"</t>
  </si>
  <si>
    <t>7714740243</t>
  </si>
  <si>
    <t>26555443</t>
  </si>
  <si>
    <t>ООО "Уренское ЖКХ"</t>
  </si>
  <si>
    <t>5235006592</t>
  </si>
  <si>
    <t>26373549</t>
  </si>
  <si>
    <t>ООО "Устакоммунсервис"</t>
  </si>
  <si>
    <t>5235006578</t>
  </si>
  <si>
    <t>26373383</t>
  </si>
  <si>
    <t>ООО "Чернухинские водопроводные сети Арзамасского района"</t>
  </si>
  <si>
    <t>5202007128</t>
  </si>
  <si>
    <t>520201000</t>
  </si>
  <si>
    <t>27673406</t>
  </si>
  <si>
    <t>ООО "Экоин - НОРСИ"</t>
  </si>
  <si>
    <t>5250038535</t>
  </si>
  <si>
    <t>27774384</t>
  </si>
  <si>
    <t>ООО "Энерго Ресурс"</t>
  </si>
  <si>
    <t>5214010855</t>
  </si>
  <si>
    <t>26776525</t>
  </si>
  <si>
    <t>ООО «Коммунальные системы»</t>
  </si>
  <si>
    <t>5216017912</t>
  </si>
  <si>
    <t>28155314</t>
  </si>
  <si>
    <t>ООО ВИК</t>
  </si>
  <si>
    <t>5244018499</t>
  </si>
  <si>
    <t>30359845</t>
  </si>
  <si>
    <t>ОП "Нижегородское" АО "Главное управление жилищно-коммунального хозяйства"</t>
  </si>
  <si>
    <t>26358115</t>
  </si>
  <si>
    <t>Ордена "Знак Почета" ОАО "Сетка"</t>
  </si>
  <si>
    <t>5214000127</t>
  </si>
  <si>
    <t>26322338</t>
  </si>
  <si>
    <t>ПАО "ЗМЗ"</t>
  </si>
  <si>
    <t>5248004137</t>
  </si>
  <si>
    <t>26322359</t>
  </si>
  <si>
    <t>ПАО "Завод "Красное Сормово"</t>
  </si>
  <si>
    <t>5263006629</t>
  </si>
  <si>
    <t>26358385</t>
  </si>
  <si>
    <t>ПАО "МАНН"</t>
  </si>
  <si>
    <t>5256045754</t>
  </si>
  <si>
    <t>26358362</t>
  </si>
  <si>
    <t>ПАО "МИТРА"</t>
  </si>
  <si>
    <t>5252000456</t>
  </si>
  <si>
    <t>26506400</t>
  </si>
  <si>
    <t>ПАО "МРСК Центра и Приволжья" филиал "Нижновэнерго"</t>
  </si>
  <si>
    <t>5260200603</t>
  </si>
  <si>
    <t>526002001</t>
  </si>
  <si>
    <t>26322360</t>
  </si>
  <si>
    <t>ПАО "НМЗ"</t>
  </si>
  <si>
    <t>5259008768</t>
  </si>
  <si>
    <t>26358101</t>
  </si>
  <si>
    <t>ПАО "ТРУД"</t>
  </si>
  <si>
    <t>5208000834</t>
  </si>
  <si>
    <t>26555466</t>
  </si>
  <si>
    <t>Перевозское МУП "Жилсервис"</t>
  </si>
  <si>
    <t>5225005342</t>
  </si>
  <si>
    <t>26358159</t>
  </si>
  <si>
    <t>Прудовское МУП ЖКХ</t>
  </si>
  <si>
    <t>5219005129</t>
  </si>
  <si>
    <t>26358256</t>
  </si>
  <si>
    <t>Пуреховское МУП ЖКХ</t>
  </si>
  <si>
    <t>5236002880</t>
  </si>
  <si>
    <t>30869142</t>
  </si>
  <si>
    <t>СПК "ЗАВЕТЫ ИЛЬИЧА"</t>
  </si>
  <si>
    <t>5222001075</t>
  </si>
  <si>
    <t>20-09-2002 00:00:00</t>
  </si>
  <si>
    <t>26555497</t>
  </si>
  <si>
    <t>СПК "Ковернино"</t>
  </si>
  <si>
    <t>5218004299</t>
  </si>
  <si>
    <t>26555480</t>
  </si>
  <si>
    <t>СПК "Колхоз Искра"</t>
  </si>
  <si>
    <t>5245023484</t>
  </si>
  <si>
    <t>26555493</t>
  </si>
  <si>
    <t>СПК "Колхоз им. Кутузова"</t>
  </si>
  <si>
    <t>5218000791</t>
  </si>
  <si>
    <t>26555499</t>
  </si>
  <si>
    <t>СПК "Семинский"</t>
  </si>
  <si>
    <t>5218003601</t>
  </si>
  <si>
    <t>26358149</t>
  </si>
  <si>
    <t>СПК "Хохлома"</t>
  </si>
  <si>
    <t>5218000784</t>
  </si>
  <si>
    <t>26358126</t>
  </si>
  <si>
    <t>Сарлейское МУМППЖКХ</t>
  </si>
  <si>
    <t>5215000507</t>
  </si>
  <si>
    <t>24-03-2006 00:00:00</t>
  </si>
  <si>
    <t>26373561</t>
  </si>
  <si>
    <t>Соломатовское МУП ЖКХ</t>
  </si>
  <si>
    <t>5236006683</t>
  </si>
  <si>
    <t>27372109</t>
  </si>
  <si>
    <t>Суроватихинское МУМПЖКХ</t>
  </si>
  <si>
    <t>5215000722</t>
  </si>
  <si>
    <t>26555672</t>
  </si>
  <si>
    <t>ТНВ "Нива-Михеев и К"</t>
  </si>
  <si>
    <t>5205000032</t>
  </si>
  <si>
    <t>30903763</t>
  </si>
  <si>
    <t>ФГБУ "ЦЖКУ" МИНОБОРОНЫ РОССИИ</t>
  </si>
  <si>
    <t>770101001</t>
  </si>
  <si>
    <t>26653400</t>
  </si>
  <si>
    <t>ФГКУ Комбинат "Монтаж"</t>
  </si>
  <si>
    <t>5244005940</t>
  </si>
  <si>
    <t>26358103</t>
  </si>
  <si>
    <t>ФГОУ СПО "Ветлужский лесотехнический техникум"</t>
  </si>
  <si>
    <t>5209002802</t>
  </si>
  <si>
    <t>26896942</t>
  </si>
  <si>
    <t>ФГОУ СПО "Ильино-Заборский сельскохозяйственный техникум"</t>
  </si>
  <si>
    <t>5228002533</t>
  </si>
  <si>
    <t>26755460</t>
  </si>
  <si>
    <t>ФГОУ СПО "Работкинский аграрный колледж"</t>
  </si>
  <si>
    <t>5250007142</t>
  </si>
  <si>
    <t>26358487</t>
  </si>
  <si>
    <t>ФГУП "Завод "Электромаш"</t>
  </si>
  <si>
    <t>5263002110</t>
  </si>
  <si>
    <t>27566895</t>
  </si>
  <si>
    <t>ФГУП "Центр эксплуатации объектов наземной космической инфраструктуры"</t>
  </si>
  <si>
    <t>7702044530</t>
  </si>
  <si>
    <t>770201001</t>
  </si>
  <si>
    <t>26322363</t>
  </si>
  <si>
    <t>ФКП "Завод имени Я.М. Свердлова"</t>
  </si>
  <si>
    <t>5249002485</t>
  </si>
  <si>
    <t>27577557</t>
  </si>
  <si>
    <t>ФКУ ИК-7 ГУФСИН РОССИИ ПО НИЖЕГОРОДСКОЙ ОБЛАСТИ</t>
  </si>
  <si>
    <t>5207002317</t>
  </si>
  <si>
    <t>26358151</t>
  </si>
  <si>
    <t>ФКУ ЛИУ-3 ГУФСИН РОССИИ ПО НИЖЕГОРОДСКОЙ ОБЛАСТИ</t>
  </si>
  <si>
    <t>5219004125</t>
  </si>
  <si>
    <t>21-03-2011 00:00:00</t>
  </si>
  <si>
    <t>28942868</t>
  </si>
  <si>
    <t>Филиал "Нижегородский" ПАО "Т ПЛЮС"</t>
  </si>
  <si>
    <t>6315376946</t>
  </si>
  <si>
    <t>526043001</t>
  </si>
  <si>
    <t>26358460</t>
  </si>
  <si>
    <t>Филиал ОАО "Верхневолжские магистральные нефтепроводы" - Горьковское районное нефтепроводное управление</t>
  </si>
  <si>
    <t>525002001</t>
  </si>
  <si>
    <t>28031747</t>
  </si>
  <si>
    <t>филиал "Нижегородский" ОАО "Славянка"</t>
  </si>
  <si>
    <t>VS</t>
  </si>
  <si>
    <t>27.12.2018 13:35:17</t>
  </si>
</sst>
</file>

<file path=xl/styles.xml><?xml version="1.0" encoding="utf-8"?>
<styleSheet xmlns="http://schemas.openxmlformats.org/spreadsheetml/2006/main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indexed="54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9"/>
      <name val="Webdings2"/>
      <charset val="204"/>
    </font>
    <font>
      <sz val="1"/>
      <color indexed="9"/>
      <name val="Tahoma"/>
      <family val="2"/>
      <charset val="204"/>
    </font>
    <font>
      <sz val="1"/>
      <color indexed="9"/>
      <name val="Tahoma"/>
      <family val="2"/>
      <charset val="204"/>
    </font>
    <font>
      <b/>
      <sz val="1"/>
      <color indexed="9"/>
      <name val="Calibri"/>
      <family val="2"/>
      <charset val="204"/>
    </font>
    <font>
      <sz val="12"/>
      <color indexed="9"/>
      <name val="Tahoma"/>
      <family val="2"/>
      <charset val="204"/>
    </font>
    <font>
      <sz val="8"/>
      <color indexed="8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9"/>
      <color indexed="23"/>
      <name val="Tahoma"/>
      <family val="2"/>
      <charset val="204"/>
    </font>
    <font>
      <sz val="15"/>
      <color indexed="9"/>
      <name val="Tahoma"/>
      <family val="2"/>
      <charset val="204"/>
    </font>
    <font>
      <sz val="9"/>
      <color indexed="53"/>
      <name val="Tahoma"/>
      <family val="2"/>
      <charset val="204"/>
    </font>
    <font>
      <sz val="5"/>
      <color indexed="53"/>
      <name val="Tahoma"/>
      <family val="2"/>
      <charset val="204"/>
    </font>
    <font>
      <sz val="11"/>
      <color indexed="9"/>
      <name val="Wingdings 2"/>
      <family val="1"/>
      <charset val="2"/>
    </font>
    <font>
      <sz val="5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6" fontId="2" fillId="0" borderId="0"/>
    <xf numFmtId="0" fontId="38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17" fillId="0" borderId="1" applyNumberFormat="0" applyAlignment="0">
      <protection locked="0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7" fillId="4" borderId="2" applyNumberFormat="0">
      <alignment horizontal="center" vertical="center"/>
    </xf>
    <xf numFmtId="0" fontId="12" fillId="5" borderId="1" applyNumberFormat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89" fillId="0" borderId="0"/>
    <xf numFmtId="0" fontId="2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0" fillId="0" borderId="0"/>
    <xf numFmtId="0" fontId="1" fillId="0" borderId="0"/>
    <xf numFmtId="0" fontId="1" fillId="0" borderId="0"/>
    <xf numFmtId="0" fontId="36" fillId="6" borderId="0" applyNumberFormat="0" applyBorder="0" applyAlignment="0">
      <alignment horizontal="left" vertical="center"/>
    </xf>
    <xf numFmtId="0" fontId="20" fillId="0" borderId="0"/>
    <xf numFmtId="49" fontId="36" fillId="0" borderId="0" applyBorder="0">
      <alignment vertical="top"/>
    </xf>
    <xf numFmtId="49" fontId="5" fillId="0" borderId="0" applyBorder="0">
      <alignment vertical="top"/>
    </xf>
    <xf numFmtId="49" fontId="36" fillId="0" borderId="0" applyBorder="0">
      <alignment vertical="top"/>
    </xf>
    <xf numFmtId="49" fontId="5" fillId="6" borderId="0" applyBorder="0">
      <alignment vertical="top"/>
    </xf>
    <xf numFmtId="49" fontId="33" fillId="7" borderId="0" applyBorder="0">
      <alignment vertical="top"/>
    </xf>
    <xf numFmtId="49" fontId="36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0" fillId="0" borderId="0"/>
    <xf numFmtId="49" fontId="5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0" fillId="0" borderId="0"/>
    <xf numFmtId="0" fontId="91" fillId="0" borderId="0" applyNumberFormat="0" applyFill="0" applyBorder="0" applyAlignment="0" applyProtection="0"/>
    <xf numFmtId="0" fontId="92" fillId="0" borderId="32" applyNumberFormat="0" applyFill="0" applyAlignment="0" applyProtection="0"/>
    <xf numFmtId="0" fontId="93" fillId="0" borderId="33" applyNumberFormat="0" applyFill="0" applyAlignment="0" applyProtection="0"/>
    <xf numFmtId="0" fontId="94" fillId="0" borderId="34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35" applyNumberFormat="0" applyAlignment="0" applyProtection="0"/>
    <xf numFmtId="0" fontId="99" fillId="18" borderId="36" applyNumberFormat="0" applyAlignment="0" applyProtection="0"/>
    <xf numFmtId="0" fontId="100" fillId="0" borderId="37" applyNumberFormat="0" applyFill="0" applyAlignment="0" applyProtection="0"/>
    <xf numFmtId="0" fontId="101" fillId="19" borderId="38" applyNumberFormat="0" applyAlignment="0" applyProtection="0"/>
    <xf numFmtId="0" fontId="102" fillId="0" borderId="0" applyNumberFormat="0" applyFill="0" applyBorder="0" applyAlignment="0" applyProtection="0"/>
    <xf numFmtId="0" fontId="36" fillId="20" borderId="39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40" applyNumberFormat="0" applyFill="0" applyAlignment="0" applyProtection="0"/>
    <xf numFmtId="0" fontId="105" fillId="21" borderId="0" applyNumberFormat="0" applyBorder="0" applyAlignment="0" applyProtection="0"/>
    <xf numFmtId="0" fontId="89" fillId="22" borderId="0" applyNumberFormat="0" applyBorder="0" applyAlignment="0" applyProtection="0"/>
    <xf numFmtId="0" fontId="89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89" fillId="26" borderId="0" applyNumberFormat="0" applyBorder="0" applyAlignment="0" applyProtection="0"/>
    <xf numFmtId="0" fontId="89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89" fillId="30" borderId="0" applyNumberFormat="0" applyBorder="0" applyAlignment="0" applyProtection="0"/>
    <xf numFmtId="0" fontId="89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89" fillId="34" borderId="0" applyNumberFormat="0" applyBorder="0" applyAlignment="0" applyProtection="0"/>
    <xf numFmtId="0" fontId="89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89" fillId="38" borderId="0" applyNumberFormat="0" applyBorder="0" applyAlignment="0" applyProtection="0"/>
    <xf numFmtId="0" fontId="89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89" fillId="42" borderId="0" applyNumberFormat="0" applyBorder="0" applyAlignment="0" applyProtection="0"/>
    <xf numFmtId="0" fontId="89" fillId="43" borderId="0" applyNumberFormat="0" applyBorder="0" applyAlignment="0" applyProtection="0"/>
    <xf numFmtId="0" fontId="105" fillId="44" borderId="0" applyNumberFormat="0" applyBorder="0" applyAlignment="0" applyProtection="0"/>
  </cellStyleXfs>
  <cellXfs count="822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3" applyFont="1" applyAlignment="1" applyProtection="1">
      <alignment vertical="center" wrapText="1"/>
    </xf>
    <xf numFmtId="49" fontId="10" fillId="0" borderId="0" xfId="63" applyFont="1" applyAlignment="1" applyProtection="1">
      <alignment vertical="center"/>
    </xf>
    <xf numFmtId="0" fontId="10" fillId="0" borderId="0" xfId="62" applyFont="1" applyAlignment="1" applyProtection="1">
      <alignment horizontal="center" vertical="center" wrapText="1"/>
    </xf>
    <xf numFmtId="0" fontId="5" fillId="0" borderId="0" xfId="62" applyFont="1" applyAlignment="1" applyProtection="1">
      <alignment vertical="center" wrapText="1"/>
    </xf>
    <xf numFmtId="0" fontId="5" fillId="0" borderId="0" xfId="62" applyFont="1" applyAlignment="1" applyProtection="1">
      <alignment horizontal="left" vertical="center" wrapText="1"/>
    </xf>
    <xf numFmtId="0" fontId="5" fillId="0" borderId="0" xfId="62" applyFont="1" applyProtection="1"/>
    <xf numFmtId="0" fontId="5" fillId="7" borderId="0" xfId="62" applyFont="1" applyFill="1" applyBorder="1" applyProtection="1"/>
    <xf numFmtId="0" fontId="23" fillId="0" borderId="0" xfId="62" applyFont="1"/>
    <xf numFmtId="49" fontId="5" fillId="0" borderId="0" xfId="59" applyFont="1" applyProtection="1">
      <alignment vertical="top"/>
    </xf>
    <xf numFmtId="49" fontId="5" fillId="0" borderId="0" xfId="59" applyProtection="1">
      <alignment vertical="top"/>
    </xf>
    <xf numFmtId="0" fontId="10" fillId="0" borderId="0" xfId="65" applyFont="1" applyAlignment="1" applyProtection="1">
      <alignment vertical="center" wrapText="1"/>
    </xf>
    <xf numFmtId="0" fontId="10" fillId="0" borderId="0" xfId="65" applyFont="1" applyAlignment="1" applyProtection="1">
      <alignment horizontal="center" vertical="center" wrapText="1"/>
    </xf>
    <xf numFmtId="0" fontId="21" fillId="0" borderId="0" xfId="65" applyFont="1" applyAlignment="1" applyProtection="1">
      <alignment vertical="center" wrapText="1"/>
    </xf>
    <xf numFmtId="0" fontId="5" fillId="7" borderId="0" xfId="65" applyFont="1" applyFill="1" applyBorder="1" applyAlignment="1" applyProtection="1">
      <alignment vertical="center" wrapText="1"/>
    </xf>
    <xf numFmtId="0" fontId="5" fillId="0" borderId="0" xfId="65" applyFont="1" applyAlignment="1" applyProtection="1">
      <alignment horizontal="center" vertical="center" wrapText="1"/>
    </xf>
    <xf numFmtId="0" fontId="5" fillId="0" borderId="0" xfId="65" applyFont="1" applyAlignment="1" applyProtection="1">
      <alignment vertical="center" wrapText="1"/>
    </xf>
    <xf numFmtId="0" fontId="24" fillId="7" borderId="0" xfId="65" applyFont="1" applyFill="1" applyBorder="1" applyAlignment="1" applyProtection="1">
      <alignment vertical="center" wrapText="1"/>
    </xf>
    <xf numFmtId="0" fontId="5" fillId="7" borderId="0" xfId="65" applyFont="1" applyFill="1" applyBorder="1" applyAlignment="1" applyProtection="1">
      <alignment horizontal="right" vertical="center" wrapText="1" indent="1"/>
    </xf>
    <xf numFmtId="0" fontId="10" fillId="7" borderId="0" xfId="65" applyNumberFormat="1" applyFont="1" applyFill="1" applyBorder="1" applyAlignment="1" applyProtection="1">
      <alignment horizontal="center" vertical="center" wrapText="1"/>
    </xf>
    <xf numFmtId="0" fontId="5" fillId="7" borderId="0" xfId="65" applyFont="1" applyFill="1" applyBorder="1" applyAlignment="1" applyProtection="1">
      <alignment horizontal="center" vertical="center" wrapText="1"/>
    </xf>
    <xf numFmtId="0" fontId="21" fillId="0" borderId="0" xfId="65" applyFont="1" applyAlignment="1" applyProtection="1">
      <alignment horizontal="center" vertical="center" wrapText="1"/>
    </xf>
    <xf numFmtId="0" fontId="25" fillId="7" borderId="0" xfId="65" applyNumberFormat="1" applyFont="1" applyFill="1" applyBorder="1" applyAlignment="1" applyProtection="1">
      <alignment horizontal="center" vertical="center" wrapText="1"/>
    </xf>
    <xf numFmtId="0" fontId="5" fillId="7" borderId="0" xfId="65" applyNumberFormat="1" applyFont="1" applyFill="1" applyBorder="1" applyAlignment="1" applyProtection="1">
      <alignment horizontal="right" vertical="center" wrapText="1" indent="1"/>
    </xf>
    <xf numFmtId="0" fontId="5" fillId="0" borderId="0" xfId="65" applyFont="1" applyFill="1" applyAlignment="1" applyProtection="1">
      <alignment vertical="center"/>
    </xf>
    <xf numFmtId="49" fontId="5" fillId="7" borderId="0" xfId="65" applyNumberFormat="1" applyFont="1" applyFill="1" applyBorder="1" applyAlignment="1" applyProtection="1">
      <alignment horizontal="right" vertical="center" wrapText="1" indent="1"/>
    </xf>
    <xf numFmtId="49" fontId="24" fillId="7" borderId="0" xfId="65" applyNumberFormat="1" applyFont="1" applyFill="1" applyBorder="1" applyAlignment="1" applyProtection="1">
      <alignment horizontal="center" vertical="center" wrapText="1"/>
    </xf>
    <xf numFmtId="49" fontId="5" fillId="9" borderId="5" xfId="65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67" applyFont="1" applyFill="1" applyAlignment="1" applyProtection="1">
      <alignment vertical="center" wrapText="1"/>
    </xf>
    <xf numFmtId="0" fontId="5" fillId="7" borderId="0" xfId="67" applyFont="1" applyFill="1" applyBorder="1" applyAlignment="1" applyProtection="1">
      <alignment vertical="center" wrapText="1"/>
    </xf>
    <xf numFmtId="0" fontId="5" fillId="7" borderId="0" xfId="67" applyFont="1" applyFill="1" applyBorder="1" applyAlignment="1" applyProtection="1">
      <alignment horizontal="right" vertical="center" wrapText="1"/>
    </xf>
    <xf numFmtId="0" fontId="21" fillId="0" borderId="0" xfId="65" applyNumberFormat="1" applyFont="1" applyFill="1" applyBorder="1" applyAlignment="1" applyProtection="1">
      <alignment horizontal="center" vertical="top" wrapText="1"/>
    </xf>
    <xf numFmtId="0" fontId="0" fillId="7" borderId="0" xfId="65" applyFont="1" applyFill="1" applyBorder="1" applyAlignment="1" applyProtection="1">
      <alignment horizontal="center" vertical="center" wrapText="1"/>
    </xf>
    <xf numFmtId="49" fontId="0" fillId="7" borderId="0" xfId="65" applyNumberFormat="1" applyFont="1" applyFill="1" applyBorder="1" applyAlignment="1" applyProtection="1">
      <alignment horizontal="right" vertical="center" wrapText="1" indent="1"/>
    </xf>
    <xf numFmtId="49" fontId="28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64" applyFont="1" applyFill="1" applyBorder="1" applyAlignment="1" applyProtection="1">
      <alignment vertical="center" wrapText="1"/>
    </xf>
    <xf numFmtId="0" fontId="0" fillId="0" borderId="5" xfId="64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2" fillId="7" borderId="0" xfId="67" applyFont="1" applyFill="1" applyBorder="1" applyAlignment="1" applyProtection="1">
      <alignment horizontal="center" vertical="center" wrapText="1"/>
    </xf>
    <xf numFmtId="0" fontId="32" fillId="7" borderId="0" xfId="62" applyFont="1" applyFill="1" applyBorder="1" applyAlignment="1" applyProtection="1">
      <alignment horizontal="center"/>
    </xf>
    <xf numFmtId="0" fontId="32" fillId="0" borderId="0" xfId="62" applyFont="1" applyAlignment="1" applyProtection="1">
      <alignment horizontal="center" vertical="center"/>
    </xf>
    <xf numFmtId="0" fontId="32" fillId="7" borderId="0" xfId="62" applyFont="1" applyFill="1" applyBorder="1" applyAlignment="1" applyProtection="1">
      <alignment horizontal="center" vertical="center"/>
    </xf>
    <xf numFmtId="49" fontId="30" fillId="0" borderId="6" xfId="0" applyFont="1" applyBorder="1" applyAlignment="1">
      <alignment vertical="top" wrapText="1"/>
    </xf>
    <xf numFmtId="0" fontId="0" fillId="7" borderId="0" xfId="65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1" fillId="0" borderId="0" xfId="48" applyProtection="1"/>
    <xf numFmtId="0" fontId="44" fillId="0" borderId="0" xfId="65" applyFont="1" applyAlignment="1" applyProtection="1">
      <alignment horizontal="center" vertical="center" wrapText="1"/>
    </xf>
    <xf numFmtId="49" fontId="22" fillId="7" borderId="7" xfId="55" applyFont="1" applyFill="1" applyBorder="1" applyAlignment="1" applyProtection="1">
      <alignment vertical="center" wrapText="1"/>
    </xf>
    <xf numFmtId="49" fontId="19" fillId="7" borderId="8" xfId="55" applyFont="1" applyFill="1" applyBorder="1" applyAlignment="1">
      <alignment horizontal="left" vertical="center" wrapText="1"/>
    </xf>
    <xf numFmtId="49" fontId="19" fillId="7" borderId="9" xfId="55" applyFont="1" applyFill="1" applyBorder="1" applyAlignment="1">
      <alignment horizontal="left" vertical="center" wrapText="1"/>
    </xf>
    <xf numFmtId="49" fontId="22" fillId="7" borderId="10" xfId="55" applyFont="1" applyFill="1" applyBorder="1" applyAlignment="1" applyProtection="1">
      <alignment vertical="center" wrapText="1"/>
    </xf>
    <xf numFmtId="49" fontId="13" fillId="7" borderId="0" xfId="55" applyFont="1" applyFill="1" applyBorder="1" applyAlignment="1">
      <alignment wrapText="1"/>
    </xf>
    <xf numFmtId="49" fontId="13" fillId="7" borderId="11" xfId="55" applyFont="1" applyFill="1" applyBorder="1" applyAlignment="1">
      <alignment wrapText="1"/>
    </xf>
    <xf numFmtId="49" fontId="11" fillId="7" borderId="0" xfId="33" applyNumberFormat="1" applyFont="1" applyFill="1" applyBorder="1" applyAlignment="1" applyProtection="1">
      <alignment horizontal="left" wrapText="1"/>
    </xf>
    <xf numFmtId="49" fontId="11" fillId="7" borderId="0" xfId="33" applyNumberFormat="1" applyFont="1" applyFill="1" applyBorder="1" applyAlignment="1" applyProtection="1">
      <alignment wrapText="1"/>
    </xf>
    <xf numFmtId="49" fontId="13" fillId="7" borderId="0" xfId="55" applyFont="1" applyFill="1" applyBorder="1" applyAlignment="1">
      <alignment horizontal="right" wrapText="1"/>
    </xf>
    <xf numFmtId="49" fontId="19" fillId="7" borderId="0" xfId="55" applyFont="1" applyFill="1" applyBorder="1" applyAlignment="1">
      <alignment horizontal="left" vertical="center" wrapText="1"/>
    </xf>
    <xf numFmtId="49" fontId="19" fillId="7" borderId="11" xfId="55" applyFont="1" applyFill="1" applyBorder="1" applyAlignment="1">
      <alignment horizontal="left" vertical="center" wrapText="1"/>
    </xf>
    <xf numFmtId="49" fontId="13" fillId="0" borderId="0" xfId="55" applyFont="1" applyFill="1" applyBorder="1" applyAlignment="1" applyProtection="1">
      <alignment wrapText="1"/>
    </xf>
    <xf numFmtId="0" fontId="17" fillId="0" borderId="0" xfId="23" applyFont="1" applyFill="1" applyBorder="1" applyAlignment="1" applyProtection="1">
      <alignment horizontal="left" vertical="top" wrapText="1"/>
    </xf>
    <xf numFmtId="49" fontId="13" fillId="0" borderId="0" xfId="55" applyFont="1" applyFill="1" applyBorder="1" applyAlignment="1" applyProtection="1">
      <alignment vertical="top" wrapText="1"/>
    </xf>
    <xf numFmtId="0" fontId="17" fillId="0" borderId="0" xfId="23" applyFont="1" applyFill="1" applyBorder="1" applyAlignment="1" applyProtection="1">
      <alignment horizontal="right" vertical="top" wrapText="1"/>
    </xf>
    <xf numFmtId="49" fontId="33" fillId="8" borderId="6" xfId="50" applyNumberFormat="1" applyFont="1" applyFill="1" applyBorder="1" applyAlignment="1" applyProtection="1">
      <alignment horizontal="center" vertical="center" wrapText="1"/>
    </xf>
    <xf numFmtId="49" fontId="33" fillId="2" borderId="6" xfId="50" applyNumberFormat="1" applyFont="1" applyFill="1" applyBorder="1" applyAlignment="1" applyProtection="1">
      <alignment horizontal="center" vertical="center" wrapText="1"/>
    </xf>
    <xf numFmtId="49" fontId="22" fillId="7" borderId="10" xfId="55" applyFont="1" applyFill="1" applyBorder="1" applyAlignment="1" applyProtection="1">
      <alignment horizontal="center" vertical="center" wrapText="1"/>
    </xf>
    <xf numFmtId="49" fontId="33" fillId="11" borderId="6" xfId="5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4" fillId="0" borderId="0" xfId="0" applyFont="1">
      <alignment vertical="top"/>
    </xf>
    <xf numFmtId="0" fontId="33" fillId="7" borderId="0" xfId="55" applyNumberFormat="1" applyFont="1" applyFill="1" applyBorder="1" applyAlignment="1">
      <alignment horizontal="justify" vertical="center" wrapText="1"/>
    </xf>
    <xf numFmtId="49" fontId="0" fillId="11" borderId="5" xfId="66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5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67" applyFont="1" applyFill="1" applyBorder="1" applyAlignment="1" applyProtection="1">
      <alignment horizontal="center" vertical="center" wrapText="1"/>
    </xf>
    <xf numFmtId="0" fontId="5" fillId="7" borderId="0" xfId="67" applyFont="1" applyFill="1" applyBorder="1" applyAlignment="1" applyProtection="1">
      <alignment horizontal="center" vertical="center" wrapText="1"/>
    </xf>
    <xf numFmtId="49" fontId="31" fillId="0" borderId="0" xfId="0" applyFont="1" applyBorder="1">
      <alignment vertical="top"/>
    </xf>
    <xf numFmtId="0" fontId="31" fillId="7" borderId="0" xfId="67" applyFont="1" applyFill="1" applyBorder="1" applyAlignment="1" applyProtection="1">
      <alignment vertical="center" wrapText="1"/>
    </xf>
    <xf numFmtId="0" fontId="31" fillId="0" borderId="0" xfId="67" applyFont="1" applyFill="1" applyAlignment="1" applyProtection="1">
      <alignment vertical="center" wrapText="1"/>
    </xf>
    <xf numFmtId="0" fontId="44" fillId="0" borderId="0" xfId="67" applyFont="1" applyFill="1" applyAlignment="1" applyProtection="1">
      <alignment vertical="center" wrapText="1"/>
    </xf>
    <xf numFmtId="0" fontId="0" fillId="0" borderId="0" xfId="67" applyFont="1" applyFill="1" applyAlignment="1" applyProtection="1">
      <alignment vertical="center" wrapText="1"/>
    </xf>
    <xf numFmtId="0" fontId="44" fillId="0" borderId="0" xfId="65" applyFont="1" applyFill="1" applyAlignment="1" applyProtection="1">
      <alignment horizontal="left" vertical="center" wrapText="1"/>
    </xf>
    <xf numFmtId="0" fontId="44" fillId="0" borderId="0" xfId="65" applyFont="1" applyFill="1" applyBorder="1" applyAlignment="1" applyProtection="1">
      <alignment horizontal="left" vertical="center" wrapText="1"/>
    </xf>
    <xf numFmtId="49" fontId="44" fillId="0" borderId="0" xfId="65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3" fillId="9" borderId="6" xfId="5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67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4" fillId="0" borderId="0" xfId="67" applyFont="1" applyFill="1" applyAlignment="1" applyProtection="1">
      <alignment horizontal="center" vertical="center" wrapText="1"/>
    </xf>
    <xf numFmtId="0" fontId="7" fillId="10" borderId="12" xfId="66" applyFont="1" applyFill="1" applyBorder="1" applyAlignment="1" applyProtection="1">
      <alignment horizontal="center" vertical="center" wrapText="1"/>
    </xf>
    <xf numFmtId="0" fontId="5" fillId="0" borderId="5" xfId="66" applyFont="1" applyBorder="1" applyAlignment="1" applyProtection="1">
      <alignment horizontal="left" vertical="center"/>
    </xf>
    <xf numFmtId="0" fontId="5" fillId="0" borderId="0" xfId="67" applyFont="1" applyFill="1" applyBorder="1" applyAlignment="1" applyProtection="1">
      <alignment vertical="center" wrapText="1"/>
    </xf>
    <xf numFmtId="49" fontId="0" fillId="7" borderId="0" xfId="67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67" applyFont="1" applyFill="1" applyBorder="1" applyAlignment="1" applyProtection="1">
      <alignment horizontal="center" vertical="center" wrapText="1"/>
    </xf>
    <xf numFmtId="0" fontId="0" fillId="12" borderId="5" xfId="58" applyFont="1" applyFill="1" applyBorder="1" applyAlignment="1" applyProtection="1">
      <alignment horizontal="center" vertical="center" wrapText="1"/>
    </xf>
    <xf numFmtId="0" fontId="0" fillId="12" borderId="5" xfId="60" applyFont="1" applyFill="1" applyBorder="1" applyAlignment="1" applyProtection="1">
      <alignment horizontal="center" vertical="center" wrapText="1"/>
    </xf>
    <xf numFmtId="0" fontId="5" fillId="7" borderId="5" xfId="67" applyNumberFormat="1" applyFont="1" applyFill="1" applyBorder="1" applyAlignment="1" applyProtection="1">
      <alignment horizontal="center" vertical="center" wrapText="1"/>
    </xf>
    <xf numFmtId="4" fontId="5" fillId="7" borderId="5" xfId="31" applyNumberFormat="1" applyFont="1" applyFill="1" applyBorder="1" applyAlignment="1" applyProtection="1">
      <alignment horizontal="right" vertical="center" wrapText="1"/>
    </xf>
    <xf numFmtId="49" fontId="5" fillId="11" borderId="5" xfId="66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67" applyNumberFormat="1" applyFont="1" applyFill="1" applyBorder="1" applyAlignment="1" applyProtection="1">
      <alignment horizontal="left" vertical="center" wrapText="1"/>
      <protection locked="0"/>
    </xf>
    <xf numFmtId="49" fontId="27" fillId="13" borderId="13" xfId="0" applyFont="1" applyFill="1" applyBorder="1" applyAlignment="1" applyProtection="1">
      <alignment horizontal="center" vertical="center"/>
    </xf>
    <xf numFmtId="49" fontId="5" fillId="7" borderId="5" xfId="67" applyNumberFormat="1" applyFont="1" applyFill="1" applyBorder="1" applyAlignment="1" applyProtection="1">
      <alignment horizontal="center" vertical="center" wrapText="1"/>
    </xf>
    <xf numFmtId="0" fontId="5" fillId="9" borderId="5" xfId="67" applyNumberFormat="1" applyFont="1" applyFill="1" applyBorder="1" applyAlignment="1" applyProtection="1">
      <alignment horizontal="center" vertical="center" wrapText="1"/>
      <protection locked="0"/>
    </xf>
    <xf numFmtId="49" fontId="39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5" fillId="13" borderId="13" xfId="67" applyFont="1" applyFill="1" applyBorder="1" applyAlignment="1" applyProtection="1">
      <alignment vertical="center" wrapText="1"/>
    </xf>
    <xf numFmtId="0" fontId="5" fillId="0" borderId="5" xfId="60" applyFont="1" applyFill="1" applyBorder="1" applyAlignment="1" applyProtection="1">
      <alignment horizontal="center" vertical="center" wrapText="1"/>
    </xf>
    <xf numFmtId="0" fontId="5" fillId="0" borderId="5" xfId="62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horizontal="left" vertical="center" wrapText="1"/>
    </xf>
    <xf numFmtId="0" fontId="39" fillId="13" borderId="13" xfId="0" applyNumberFormat="1" applyFont="1" applyFill="1" applyBorder="1" applyAlignment="1" applyProtection="1">
      <alignment horizontal="left" vertical="center"/>
    </xf>
    <xf numFmtId="0" fontId="39" fillId="13" borderId="15" xfId="0" applyNumberFormat="1" applyFont="1" applyFill="1" applyBorder="1" applyAlignment="1" applyProtection="1">
      <alignment horizontal="left" vertical="center"/>
    </xf>
    <xf numFmtId="0" fontId="39" fillId="13" borderId="14" xfId="0" applyNumberFormat="1" applyFont="1" applyFill="1" applyBorder="1" applyAlignment="1" applyProtection="1">
      <alignment horizontal="left" vertical="center"/>
    </xf>
    <xf numFmtId="0" fontId="45" fillId="0" borderId="0" xfId="0" applyNumberFormat="1" applyFont="1" applyAlignment="1">
      <alignment vertical="center"/>
    </xf>
    <xf numFmtId="49" fontId="5" fillId="11" borderId="16" xfId="66" applyNumberFormat="1" applyFont="1" applyFill="1" applyBorder="1" applyAlignment="1" applyProtection="1">
      <alignment horizontal="center" vertical="center" wrapText="1"/>
    </xf>
    <xf numFmtId="49" fontId="5" fillId="0" borderId="5" xfId="66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62" applyFont="1" applyFill="1" applyBorder="1" applyAlignment="1" applyProtection="1">
      <alignment horizontal="center" vertical="center"/>
    </xf>
    <xf numFmtId="49" fontId="5" fillId="2" borderId="5" xfId="62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67" applyFont="1" applyFill="1" applyAlignment="1" applyProtection="1">
      <alignment vertical="center" wrapText="1"/>
    </xf>
    <xf numFmtId="0" fontId="40" fillId="0" borderId="0" xfId="67" applyFont="1" applyFill="1" applyAlignment="1" applyProtection="1">
      <alignment vertical="center" wrapText="1"/>
    </xf>
    <xf numFmtId="49" fontId="5" fillId="0" borderId="0" xfId="53">
      <alignment vertical="top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2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7" borderId="0" xfId="53" applyNumberFormat="1" applyFont="1" applyFill="1" applyBorder="1" applyAlignment="1" applyProtection="1"/>
    <xf numFmtId="0" fontId="41" fillId="7" borderId="0" xfId="53" applyNumberFormat="1" applyFont="1" applyFill="1" applyBorder="1" applyAlignment="1" applyProtection="1">
      <alignment horizontal="center" vertical="center" wrapText="1"/>
    </xf>
    <xf numFmtId="0" fontId="10" fillId="7" borderId="0" xfId="53" applyNumberFormat="1" applyFont="1" applyFill="1" applyBorder="1" applyAlignment="1" applyProtection="1"/>
    <xf numFmtId="49" fontId="5" fillId="0" borderId="0" xfId="53" applyFont="1">
      <alignment vertical="top"/>
    </xf>
    <xf numFmtId="49" fontId="32" fillId="0" borderId="0" xfId="53" applyFont="1" applyAlignment="1">
      <alignment horizontal="center" vertical="center" wrapText="1"/>
    </xf>
    <xf numFmtId="0" fontId="5" fillId="7" borderId="5" xfId="61" applyNumberFormat="1" applyFont="1" applyFill="1" applyBorder="1" applyAlignment="1" applyProtection="1">
      <alignment horizontal="center" vertical="center" wrapText="1"/>
    </xf>
    <xf numFmtId="49" fontId="5" fillId="0" borderId="5" xfId="61" applyNumberFormat="1" applyFont="1" applyFill="1" applyBorder="1" applyAlignment="1" applyProtection="1">
      <alignment horizontal="center" vertical="center" wrapText="1"/>
    </xf>
    <xf numFmtId="49" fontId="42" fillId="13" borderId="15" xfId="53" applyFont="1" applyFill="1" applyBorder="1" applyAlignment="1" applyProtection="1">
      <alignment horizontal="center" vertical="top"/>
    </xf>
    <xf numFmtId="49" fontId="39" fillId="13" borderId="15" xfId="53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6" fillId="0" borderId="0" xfId="0" applyFont="1">
      <alignment vertical="top"/>
    </xf>
    <xf numFmtId="0" fontId="36" fillId="0" borderId="5" xfId="64" applyFont="1" applyFill="1" applyBorder="1" applyAlignment="1" applyProtection="1">
      <alignment vertical="center" wrapText="1"/>
    </xf>
    <xf numFmtId="0" fontId="36" fillId="0" borderId="13" xfId="64" applyFont="1" applyFill="1" applyBorder="1" applyAlignment="1" applyProtection="1">
      <alignment vertical="center" wrapText="1"/>
    </xf>
    <xf numFmtId="49" fontId="36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6" fillId="0" borderId="0" xfId="64" applyFont="1" applyFill="1" applyBorder="1" applyAlignment="1" applyProtection="1">
      <alignment vertical="center" wrapText="1"/>
    </xf>
    <xf numFmtId="49" fontId="36" fillId="0" borderId="5" xfId="0" applyNumberFormat="1" applyFont="1" applyBorder="1" applyProtection="1">
      <alignment vertical="top"/>
    </xf>
    <xf numFmtId="0" fontId="36" fillId="0" borderId="5" xfId="66" applyFont="1" applyBorder="1" applyAlignment="1" applyProtection="1">
      <alignment horizontal="left" vertical="center"/>
    </xf>
    <xf numFmtId="0" fontId="7" fillId="10" borderId="0" xfId="67" applyFont="1" applyFill="1" applyAlignment="1" applyProtection="1">
      <alignment horizontal="center" vertical="center" wrapText="1"/>
    </xf>
    <xf numFmtId="0" fontId="36" fillId="0" borderId="14" xfId="64" applyFont="1" applyFill="1" applyBorder="1" applyAlignment="1" applyProtection="1">
      <alignment vertical="center" wrapText="1"/>
    </xf>
    <xf numFmtId="49" fontId="27" fillId="13" borderId="15" xfId="0" applyFont="1" applyFill="1" applyBorder="1" applyAlignment="1" applyProtection="1">
      <alignment horizontal="left" vertical="center"/>
    </xf>
    <xf numFmtId="49" fontId="5" fillId="13" borderId="17" xfId="66" applyNumberFormat="1" applyFont="1" applyFill="1" applyBorder="1" applyAlignment="1" applyProtection="1">
      <alignment horizontal="center" vertical="center" wrapText="1"/>
    </xf>
    <xf numFmtId="0" fontId="5" fillId="7" borderId="5" xfId="67" applyNumberFormat="1" applyFont="1" applyFill="1" applyBorder="1" applyAlignment="1" applyProtection="1">
      <alignment horizontal="left" vertical="center" wrapText="1" indent="1"/>
    </xf>
    <xf numFmtId="0" fontId="5" fillId="7" borderId="5" xfId="67" applyNumberFormat="1" applyFont="1" applyFill="1" applyBorder="1" applyAlignment="1" applyProtection="1">
      <alignment horizontal="left" vertical="center" wrapText="1" indent="2"/>
    </xf>
    <xf numFmtId="0" fontId="5" fillId="7" borderId="5" xfId="67" applyNumberFormat="1" applyFont="1" applyFill="1" applyBorder="1" applyAlignment="1" applyProtection="1">
      <alignment horizontal="left" vertical="center" wrapText="1" indent="3"/>
    </xf>
    <xf numFmtId="49" fontId="39" fillId="13" borderId="15" xfId="0" applyFont="1" applyFill="1" applyBorder="1" applyAlignment="1" applyProtection="1">
      <alignment horizontal="left" vertical="center" indent="2"/>
    </xf>
    <xf numFmtId="49" fontId="39" fillId="13" borderId="15" xfId="0" applyFont="1" applyFill="1" applyBorder="1" applyAlignment="1" applyProtection="1">
      <alignment horizontal="left" vertical="center" indent="3"/>
    </xf>
    <xf numFmtId="49" fontId="39" fillId="13" borderId="15" xfId="0" applyFont="1" applyFill="1" applyBorder="1" applyAlignment="1" applyProtection="1">
      <alignment horizontal="left" vertical="center" indent="4"/>
    </xf>
    <xf numFmtId="0" fontId="46" fillId="0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Border="1" applyAlignment="1">
      <alignment vertical="center"/>
    </xf>
    <xf numFmtId="0" fontId="5" fillId="7" borderId="13" xfId="67" applyNumberFormat="1" applyFont="1" applyFill="1" applyBorder="1" applyAlignment="1" applyProtection="1">
      <alignment horizontal="left" vertical="center" wrapText="1" indent="3"/>
    </xf>
    <xf numFmtId="49" fontId="5" fillId="7" borderId="5" xfId="67" applyNumberFormat="1" applyFont="1" applyFill="1" applyBorder="1" applyAlignment="1" applyProtection="1">
      <alignment horizontal="left" vertical="center" wrapText="1"/>
    </xf>
    <xf numFmtId="49" fontId="5" fillId="13" borderId="5" xfId="67" applyNumberFormat="1" applyFont="1" applyFill="1" applyBorder="1" applyAlignment="1" applyProtection="1">
      <alignment horizontal="left" vertical="center" wrapText="1"/>
    </xf>
    <xf numFmtId="0" fontId="5" fillId="7" borderId="5" xfId="67" applyNumberFormat="1" applyFont="1" applyFill="1" applyBorder="1" applyAlignment="1" applyProtection="1">
      <alignment horizontal="left" vertical="center" wrapText="1" indent="4"/>
    </xf>
    <xf numFmtId="0" fontId="5" fillId="7" borderId="5" xfId="67" applyNumberFormat="1" applyFont="1" applyFill="1" applyBorder="1" applyAlignment="1" applyProtection="1">
      <alignment horizontal="left" vertical="center" wrapText="1" indent="5"/>
    </xf>
    <xf numFmtId="0" fontId="5" fillId="9" borderId="5" xfId="67" applyNumberFormat="1" applyFont="1" applyFill="1" applyBorder="1" applyAlignment="1" applyProtection="1">
      <alignment horizontal="left" vertical="center" wrapText="1" indent="6"/>
      <protection locked="0"/>
    </xf>
    <xf numFmtId="49" fontId="39" fillId="13" borderId="15" xfId="0" applyFont="1" applyFill="1" applyBorder="1" applyAlignment="1" applyProtection="1">
      <alignment horizontal="left" vertical="center" indent="5"/>
    </xf>
    <xf numFmtId="49" fontId="39" fillId="13" borderId="15" xfId="0" applyFont="1" applyFill="1" applyBorder="1" applyAlignment="1" applyProtection="1">
      <alignment horizontal="left" vertical="center" indent="6"/>
    </xf>
    <xf numFmtId="49" fontId="39" fillId="13" borderId="15" xfId="0" applyFont="1" applyFill="1" applyBorder="1" applyAlignment="1" applyProtection="1">
      <alignment horizontal="left" vertical="center" indent="1"/>
    </xf>
    <xf numFmtId="0" fontId="5" fillId="0" borderId="0" xfId="67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0" fillId="7" borderId="0" xfId="67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67" applyFont="1" applyFill="1" applyBorder="1" applyAlignment="1" applyProtection="1">
      <alignment vertical="center" wrapText="1"/>
    </xf>
    <xf numFmtId="49" fontId="5" fillId="13" borderId="14" xfId="66" applyNumberFormat="1" applyFont="1" applyFill="1" applyBorder="1" applyAlignment="1" applyProtection="1">
      <alignment horizontal="center" vertical="center" wrapText="1"/>
    </xf>
    <xf numFmtId="49" fontId="5" fillId="13" borderId="18" xfId="66" applyNumberFormat="1" applyFont="1" applyFill="1" applyBorder="1" applyAlignment="1" applyProtection="1">
      <alignment horizontal="center" vertical="center" wrapText="1"/>
    </xf>
    <xf numFmtId="49" fontId="5" fillId="2" borderId="5" xfId="67" applyNumberFormat="1" applyFont="1" applyFill="1" applyBorder="1" applyAlignment="1" applyProtection="1">
      <alignment vertical="center" wrapText="1"/>
      <protection locked="0"/>
    </xf>
    <xf numFmtId="0" fontId="5" fillId="0" borderId="14" xfId="64" applyFont="1" applyFill="1" applyBorder="1" applyAlignment="1" applyProtection="1">
      <alignment vertical="center" wrapText="1"/>
    </xf>
    <xf numFmtId="49" fontId="5" fillId="0" borderId="5" xfId="67" applyNumberFormat="1" applyFont="1" applyFill="1" applyBorder="1" applyAlignment="1" applyProtection="1">
      <alignment vertical="center" wrapText="1"/>
    </xf>
    <xf numFmtId="0" fontId="5" fillId="0" borderId="5" xfId="67" applyNumberFormat="1" applyFont="1" applyFill="1" applyBorder="1" applyAlignment="1" applyProtection="1">
      <alignment horizontal="left" vertical="center" wrapText="1" indent="4"/>
    </xf>
    <xf numFmtId="4" fontId="5" fillId="0" borderId="5" xfId="31" applyNumberFormat="1" applyFont="1" applyFill="1" applyBorder="1" applyAlignment="1" applyProtection="1">
      <alignment horizontal="right" vertical="center" wrapText="1"/>
    </xf>
    <xf numFmtId="0" fontId="18" fillId="10" borderId="0" xfId="67" applyFont="1" applyFill="1" applyAlignment="1" applyProtection="1">
      <alignment horizontal="center" vertical="center" wrapText="1"/>
    </xf>
    <xf numFmtId="49" fontId="5" fillId="13" borderId="13" xfId="67" applyNumberFormat="1" applyFont="1" applyFill="1" applyBorder="1" applyAlignment="1" applyProtection="1">
      <alignment horizontal="left" vertical="center" wrapText="1"/>
    </xf>
    <xf numFmtId="49" fontId="5" fillId="9" borderId="5" xfId="67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67" applyNumberFormat="1" applyFont="1" applyFill="1" applyBorder="1" applyAlignment="1" applyProtection="1">
      <alignment horizontal="left" vertical="center" wrapText="1"/>
    </xf>
    <xf numFmtId="49" fontId="36" fillId="13" borderId="15" xfId="66" applyNumberFormat="1" applyFont="1" applyFill="1" applyBorder="1" applyAlignment="1" applyProtection="1">
      <alignment horizontal="center" vertical="center" wrapText="1"/>
    </xf>
    <xf numFmtId="49" fontId="5" fillId="13" borderId="15" xfId="66" applyNumberFormat="1" applyFont="1" applyFill="1" applyBorder="1" applyAlignment="1" applyProtection="1">
      <alignment horizontal="center" vertical="center" wrapText="1"/>
    </xf>
    <xf numFmtId="49" fontId="27" fillId="13" borderId="19" xfId="0" applyFont="1" applyFill="1" applyBorder="1" applyAlignment="1" applyProtection="1">
      <alignment horizontal="center" vertical="center"/>
    </xf>
    <xf numFmtId="0" fontId="5" fillId="0" borderId="0" xfId="67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67" applyFont="1" applyFill="1" applyBorder="1" applyAlignment="1" applyProtection="1">
      <alignment vertical="center" wrapText="1"/>
    </xf>
    <xf numFmtId="0" fontId="5" fillId="0" borderId="5" xfId="60" applyFont="1" applyFill="1" applyBorder="1" applyAlignment="1" applyProtection="1">
      <alignment vertical="center" wrapText="1"/>
    </xf>
    <xf numFmtId="0" fontId="5" fillId="0" borderId="5" xfId="67" applyNumberFormat="1" applyFont="1" applyFill="1" applyBorder="1" applyAlignment="1" applyProtection="1">
      <alignment horizontal="left" vertical="center" wrapText="1" indent="6"/>
    </xf>
    <xf numFmtId="0" fontId="0" fillId="0" borderId="0" xfId="65" applyFont="1" applyFill="1" applyBorder="1" applyAlignment="1" applyProtection="1">
      <alignment horizontal="center" vertical="center" wrapText="1"/>
    </xf>
    <xf numFmtId="49" fontId="5" fillId="0" borderId="0" xfId="65" applyNumberFormat="1" applyFont="1" applyFill="1" applyBorder="1" applyAlignment="1" applyProtection="1">
      <alignment horizontal="center" vertical="center" wrapText="1"/>
    </xf>
    <xf numFmtId="49" fontId="5" fillId="7" borderId="13" xfId="67" applyNumberFormat="1" applyFont="1" applyFill="1" applyBorder="1" applyAlignment="1" applyProtection="1">
      <alignment horizontal="left" vertical="center" wrapText="1"/>
    </xf>
    <xf numFmtId="49" fontId="39" fillId="13" borderId="15" xfId="0" applyFont="1" applyFill="1" applyBorder="1" applyAlignment="1" applyProtection="1">
      <alignment horizontal="left" vertical="center"/>
    </xf>
    <xf numFmtId="0" fontId="5" fillId="0" borderId="0" xfId="60" applyFont="1" applyFill="1" applyBorder="1" applyAlignment="1" applyProtection="1">
      <alignment horizontal="right" vertical="center" wrapText="1"/>
    </xf>
    <xf numFmtId="49" fontId="5" fillId="0" borderId="0" xfId="66" applyNumberFormat="1" applyFont="1" applyFill="1" applyBorder="1" applyAlignment="1" applyProtection="1">
      <alignment vertical="center" wrapText="1"/>
    </xf>
    <xf numFmtId="49" fontId="0" fillId="0" borderId="0" xfId="67" applyNumberFormat="1" applyFont="1" applyFill="1" applyAlignment="1" applyProtection="1">
      <alignment vertical="center" wrapText="1"/>
    </xf>
    <xf numFmtId="49" fontId="0" fillId="0" borderId="0" xfId="67" applyNumberFormat="1" applyFont="1" applyFill="1" applyAlignment="1" applyProtection="1">
      <alignment vertical="center"/>
    </xf>
    <xf numFmtId="0" fontId="5" fillId="0" borderId="0" xfId="67" applyFont="1" applyFill="1" applyAlignment="1" applyProtection="1">
      <alignment horizontal="right" vertical="top" wrapText="1"/>
    </xf>
    <xf numFmtId="49" fontId="0" fillId="0" borderId="0" xfId="67" applyNumberFormat="1" applyFont="1" applyFill="1" applyAlignment="1" applyProtection="1">
      <alignment horizontal="left" vertical="top"/>
    </xf>
    <xf numFmtId="0" fontId="5" fillId="7" borderId="13" xfId="67" applyNumberFormat="1" applyFont="1" applyFill="1" applyBorder="1" applyAlignment="1" applyProtection="1">
      <alignment horizontal="left" vertical="center" wrapText="1" indent="1"/>
    </xf>
    <xf numFmtId="0" fontId="5" fillId="7" borderId="13" xfId="67" applyNumberFormat="1" applyFont="1" applyFill="1" applyBorder="1" applyAlignment="1" applyProtection="1">
      <alignment horizontal="left" vertical="center" wrapText="1" indent="2"/>
    </xf>
    <xf numFmtId="0" fontId="10" fillId="0" borderId="0" xfId="67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2" fillId="7" borderId="0" xfId="62" applyFont="1" applyFill="1" applyBorder="1" applyAlignment="1" applyProtection="1">
      <alignment horizontal="center" vertical="center" wrapText="1"/>
    </xf>
    <xf numFmtId="49" fontId="5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7" borderId="0" xfId="67" applyNumberFormat="1" applyFont="1" applyFill="1" applyBorder="1" applyAlignment="1" applyProtection="1">
      <alignment horizontal="center" vertical="center" wrapText="1"/>
    </xf>
    <xf numFmtId="4" fontId="5" fillId="0" borderId="0" xfId="31" applyNumberFormat="1" applyFont="1" applyFill="1" applyBorder="1" applyAlignment="1" applyProtection="1">
      <alignment horizontal="right" vertical="center" wrapText="1"/>
    </xf>
    <xf numFmtId="0" fontId="5" fillId="0" borderId="0" xfId="67" applyNumberFormat="1" applyFont="1" applyFill="1" applyBorder="1" applyAlignment="1" applyProtection="1">
      <alignment horizontal="center" vertical="center" wrapText="1"/>
    </xf>
    <xf numFmtId="49" fontId="5" fillId="0" borderId="0" xfId="31" applyNumberFormat="1" applyFont="1" applyFill="1" applyBorder="1" applyAlignment="1" applyProtection="1">
      <alignment horizontal="left" vertical="center" wrapText="1"/>
    </xf>
    <xf numFmtId="49" fontId="5" fillId="0" borderId="0" xfId="38">
      <alignment vertical="top"/>
    </xf>
    <xf numFmtId="49" fontId="39" fillId="13" borderId="15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5" applyFont="1" applyFill="1" applyBorder="1" applyAlignment="1" applyProtection="1">
      <alignment vertical="center" wrapText="1"/>
    </xf>
    <xf numFmtId="49" fontId="47" fillId="0" borderId="5" xfId="0" applyFont="1" applyBorder="1" applyAlignment="1">
      <alignment horizontal="justify" vertical="top"/>
    </xf>
    <xf numFmtId="0" fontId="0" fillId="0" borderId="13" xfId="64" applyFont="1" applyFill="1" applyBorder="1" applyAlignment="1" applyProtection="1">
      <alignment vertical="center" wrapText="1"/>
    </xf>
    <xf numFmtId="49" fontId="5" fillId="0" borderId="13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top" wrapText="1"/>
    </xf>
    <xf numFmtId="49" fontId="5" fillId="0" borderId="13" xfId="0" applyNumberFormat="1" applyFont="1" applyBorder="1" applyAlignment="1" applyProtection="1">
      <alignment vertical="top" wrapText="1"/>
    </xf>
    <xf numFmtId="49" fontId="5" fillId="0" borderId="5" xfId="0" applyNumberFormat="1" applyFont="1" applyBorder="1" applyProtection="1">
      <alignment vertical="top"/>
    </xf>
    <xf numFmtId="0" fontId="0" fillId="0" borderId="14" xfId="64" applyFont="1" applyFill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top"/>
    </xf>
    <xf numFmtId="0" fontId="1" fillId="0" borderId="0" xfId="48"/>
    <xf numFmtId="49" fontId="5" fillId="0" borderId="5" xfId="0" applyNumberFormat="1" applyFont="1" applyBorder="1" applyAlignment="1" applyProtection="1">
      <alignment horizontal="right" vertical="center"/>
    </xf>
    <xf numFmtId="49" fontId="71" fillId="0" borderId="0" xfId="0" applyFont="1">
      <alignment vertical="top"/>
    </xf>
    <xf numFmtId="0" fontId="0" fillId="0" borderId="0" xfId="64" applyFont="1" applyFill="1" applyBorder="1" applyAlignment="1" applyProtection="1">
      <alignment horizontal="right" vertical="center" wrapText="1"/>
    </xf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2" fillId="7" borderId="0" xfId="67" applyFont="1" applyFill="1" applyBorder="1" applyAlignment="1" applyProtection="1">
      <alignment vertical="center" wrapText="1"/>
    </xf>
    <xf numFmtId="0" fontId="71" fillId="0" borderId="0" xfId="67" applyFont="1" applyFill="1" applyAlignment="1" applyProtection="1">
      <alignment vertical="center" wrapText="1"/>
    </xf>
    <xf numFmtId="49" fontId="0" fillId="7" borderId="5" xfId="67" applyNumberFormat="1" applyFont="1" applyFill="1" applyBorder="1" applyAlignment="1" applyProtection="1">
      <alignment horizontal="center" vertical="center" wrapText="1"/>
    </xf>
    <xf numFmtId="0" fontId="5" fillId="0" borderId="5" xfId="67" applyFont="1" applyFill="1" applyBorder="1" applyAlignment="1" applyProtection="1">
      <alignment horizontal="center" vertical="center" wrapText="1"/>
    </xf>
    <xf numFmtId="0" fontId="5" fillId="0" borderId="0" xfId="60" applyNumberFormat="1" applyFont="1" applyFill="1" applyBorder="1" applyAlignment="1" applyProtection="1">
      <alignment vertical="center" wrapText="1"/>
    </xf>
    <xf numFmtId="0" fontId="10" fillId="0" borderId="0" xfId="65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53" applyProtection="1">
      <alignment vertical="top"/>
    </xf>
    <xf numFmtId="49" fontId="5" fillId="0" borderId="0" xfId="38" applyProtection="1">
      <alignment vertical="top"/>
    </xf>
    <xf numFmtId="49" fontId="5" fillId="0" borderId="5" xfId="62" applyNumberFormat="1" applyFont="1" applyFill="1" applyBorder="1" applyAlignment="1" applyProtection="1">
      <alignment horizontal="left" vertical="center" wrapText="1"/>
    </xf>
    <xf numFmtId="0" fontId="5" fillId="7" borderId="16" xfId="62" applyFont="1" applyFill="1" applyBorder="1" applyAlignment="1" applyProtection="1">
      <alignment horizontal="center" vertical="center"/>
    </xf>
    <xf numFmtId="49" fontId="5" fillId="13" borderId="15" xfId="67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6" applyNumberFormat="1" applyFont="1" applyFill="1" applyBorder="1" applyAlignment="1" applyProtection="1">
      <alignment horizontal="center" vertical="center" wrapText="1"/>
    </xf>
    <xf numFmtId="49" fontId="39" fillId="13" borderId="13" xfId="0" applyFont="1" applyFill="1" applyBorder="1" applyAlignment="1" applyProtection="1">
      <alignment vertical="center" wrapText="1"/>
    </xf>
    <xf numFmtId="49" fontId="39" fillId="13" borderId="15" xfId="0" applyFont="1" applyFill="1" applyBorder="1" applyAlignment="1" applyProtection="1">
      <alignment vertical="center"/>
    </xf>
    <xf numFmtId="49" fontId="39" fillId="13" borderId="15" xfId="0" applyFont="1" applyFill="1" applyBorder="1" applyAlignment="1" applyProtection="1">
      <alignment vertical="center" wrapText="1"/>
    </xf>
    <xf numFmtId="49" fontId="39" fillId="13" borderId="14" xfId="0" applyFont="1" applyFill="1" applyBorder="1" applyAlignment="1" applyProtection="1">
      <alignment horizontal="left" vertical="center" indent="4"/>
    </xf>
    <xf numFmtId="4" fontId="5" fillId="0" borderId="5" xfId="31" applyNumberFormat="1" applyFont="1" applyFill="1" applyBorder="1" applyAlignment="1" applyProtection="1">
      <alignment vertical="center" wrapText="1"/>
    </xf>
    <xf numFmtId="49" fontId="5" fillId="0" borderId="5" xfId="67" applyNumberFormat="1" applyFont="1" applyFill="1" applyBorder="1" applyAlignment="1" applyProtection="1">
      <alignment horizontal="left" vertical="center" wrapText="1" indent="7"/>
    </xf>
    <xf numFmtId="0" fontId="5" fillId="0" borderId="15" xfId="67" applyNumberFormat="1" applyFont="1" applyFill="1" applyBorder="1" applyAlignment="1" applyProtection="1">
      <alignment vertical="center" wrapText="1"/>
    </xf>
    <xf numFmtId="0" fontId="5" fillId="0" borderId="14" xfId="67" applyNumberFormat="1" applyFont="1" applyFill="1" applyBorder="1" applyAlignment="1" applyProtection="1">
      <alignment vertical="center" wrapText="1"/>
    </xf>
    <xf numFmtId="0" fontId="5" fillId="0" borderId="0" xfId="67" applyNumberFormat="1" applyFont="1" applyFill="1" applyBorder="1" applyAlignment="1" applyProtection="1">
      <alignment horizontal="left" vertical="center" wrapText="1" indent="6"/>
    </xf>
    <xf numFmtId="0" fontId="5" fillId="0" borderId="5" xfId="67" applyNumberFormat="1" applyFont="1" applyFill="1" applyBorder="1" applyAlignment="1" applyProtection="1">
      <alignment horizontal="left" vertical="center" wrapText="1" indent="5"/>
    </xf>
    <xf numFmtId="0" fontId="5" fillId="0" borderId="5" xfId="67" applyNumberFormat="1" applyFont="1" applyFill="1" applyBorder="1" applyAlignment="1" applyProtection="1">
      <alignment horizontal="left" vertical="center" wrapText="1" indent="1"/>
    </xf>
    <xf numFmtId="0" fontId="5" fillId="0" borderId="5" xfId="67" applyNumberFormat="1" applyFont="1" applyFill="1" applyBorder="1" applyAlignment="1" applyProtection="1">
      <alignment horizontal="left" vertical="center" wrapText="1" indent="2"/>
    </xf>
    <xf numFmtId="0" fontId="5" fillId="0" borderId="5" xfId="67" applyNumberFormat="1" applyFont="1" applyFill="1" applyBorder="1" applyAlignment="1" applyProtection="1">
      <alignment horizontal="left" vertical="center" wrapText="1" indent="3"/>
    </xf>
    <xf numFmtId="49" fontId="39" fillId="13" borderId="17" xfId="0" applyFont="1" applyFill="1" applyBorder="1" applyAlignment="1" applyProtection="1">
      <alignment horizontal="left" vertical="center" indent="4"/>
    </xf>
    <xf numFmtId="49" fontId="39" fillId="13" borderId="17" xfId="0" applyFont="1" applyFill="1" applyBorder="1" applyAlignment="1" applyProtection="1">
      <alignment horizontal="left" vertical="center" indent="3"/>
    </xf>
    <xf numFmtId="49" fontId="39" fillId="13" borderId="17" xfId="0" applyFont="1" applyFill="1" applyBorder="1" applyAlignment="1" applyProtection="1">
      <alignment horizontal="left" vertical="center" indent="2"/>
    </xf>
    <xf numFmtId="49" fontId="39" fillId="13" borderId="17" xfId="0" applyFont="1" applyFill="1" applyBorder="1" applyAlignment="1" applyProtection="1">
      <alignment horizontal="left" vertical="center" indent="6"/>
    </xf>
    <xf numFmtId="49" fontId="39" fillId="13" borderId="17" xfId="0" applyFont="1" applyFill="1" applyBorder="1" applyAlignment="1" applyProtection="1">
      <alignment horizontal="left" vertical="center" indent="5"/>
    </xf>
    <xf numFmtId="49" fontId="39" fillId="13" borderId="17" xfId="0" applyFont="1" applyFill="1" applyBorder="1" applyAlignment="1" applyProtection="1">
      <alignment horizontal="left" vertical="center" indent="1"/>
    </xf>
    <xf numFmtId="0" fontId="5" fillId="7" borderId="5" xfId="67" applyFont="1" applyFill="1" applyBorder="1" applyAlignment="1" applyProtection="1">
      <alignment vertical="center" wrapText="1"/>
    </xf>
    <xf numFmtId="0" fontId="17" fillId="0" borderId="0" xfId="68" applyFont="1" applyBorder="1" applyAlignment="1">
      <alignment horizontal="center" vertical="center" wrapText="1"/>
    </xf>
    <xf numFmtId="0" fontId="5" fillId="0" borderId="13" xfId="67" applyNumberFormat="1" applyFont="1" applyFill="1" applyBorder="1" applyAlignment="1" applyProtection="1">
      <alignment vertical="center" wrapText="1"/>
    </xf>
    <xf numFmtId="0" fontId="5" fillId="0" borderId="5" xfId="66" applyNumberFormat="1" applyFont="1" applyFill="1" applyBorder="1" applyAlignment="1" applyProtection="1">
      <alignment vertical="center" wrapText="1"/>
    </xf>
    <xf numFmtId="0" fontId="5" fillId="0" borderId="5" xfId="67" applyNumberFormat="1" applyFont="1" applyFill="1" applyBorder="1" applyAlignment="1" applyProtection="1">
      <alignment vertical="center" wrapText="1"/>
    </xf>
    <xf numFmtId="49" fontId="5" fillId="0" borderId="21" xfId="66" applyNumberFormat="1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vertical="center" wrapText="1"/>
    </xf>
    <xf numFmtId="49" fontId="5" fillId="13" borderId="5" xfId="66" applyNumberFormat="1" applyFont="1" applyFill="1" applyBorder="1" applyAlignment="1" applyProtection="1">
      <alignment horizontal="center" vertical="center" wrapText="1"/>
    </xf>
    <xf numFmtId="0" fontId="5" fillId="0" borderId="0" xfId="65" applyNumberFormat="1" applyFont="1" applyFill="1" applyAlignment="1" applyProtection="1">
      <alignment horizontal="left" vertical="center" wrapText="1"/>
    </xf>
    <xf numFmtId="0" fontId="5" fillId="0" borderId="0" xfId="65" applyFont="1" applyFill="1" applyAlignment="1" applyProtection="1">
      <alignment horizontal="left" vertical="center" wrapText="1"/>
    </xf>
    <xf numFmtId="14" fontId="5" fillId="7" borderId="0" xfId="65" applyNumberFormat="1" applyFont="1" applyFill="1" applyBorder="1" applyAlignment="1" applyProtection="1">
      <alignment horizontal="left" vertical="center" wrapText="1"/>
    </xf>
    <xf numFmtId="14" fontId="5" fillId="0" borderId="0" xfId="65" applyNumberFormat="1" applyFont="1" applyFill="1" applyAlignment="1" applyProtection="1">
      <alignment horizontal="left" vertical="center" wrapText="1"/>
    </xf>
    <xf numFmtId="0" fontId="5" fillId="0" borderId="0" xfId="65" applyFont="1" applyFill="1" applyBorder="1" applyAlignment="1" applyProtection="1">
      <alignment horizontal="left" vertical="center" wrapText="1"/>
    </xf>
    <xf numFmtId="0" fontId="5" fillId="0" borderId="0" xfId="67" applyNumberFormat="1" applyFont="1" applyFill="1" applyAlignment="1" applyProtection="1">
      <alignment vertical="center" wrapText="1"/>
    </xf>
    <xf numFmtId="0" fontId="5" fillId="0" borderId="5" xfId="31" applyNumberFormat="1" applyFont="1" applyFill="1" applyBorder="1" applyAlignment="1" applyProtection="1">
      <alignment horizontal="center" vertical="center" wrapText="1"/>
    </xf>
    <xf numFmtId="4" fontId="73" fillId="0" borderId="5" xfId="31" applyNumberFormat="1" applyFont="1" applyFill="1" applyBorder="1" applyAlignment="1" applyProtection="1">
      <alignment horizontal="center" vertical="center" wrapText="1"/>
    </xf>
    <xf numFmtId="0" fontId="73" fillId="0" borderId="0" xfId="67" applyFont="1" applyFill="1" applyAlignment="1" applyProtection="1">
      <alignment vertical="center" wrapText="1"/>
    </xf>
    <xf numFmtId="49" fontId="5" fillId="0" borderId="5" xfId="66" applyNumberFormat="1" applyFont="1" applyFill="1" applyBorder="1" applyAlignment="1" applyProtection="1">
      <alignment vertical="center" wrapText="1"/>
    </xf>
    <xf numFmtId="4" fontId="74" fillId="13" borderId="15" xfId="0" applyNumberFormat="1" applyFont="1" applyFill="1" applyBorder="1" applyAlignment="1" applyProtection="1">
      <alignment horizontal="right"/>
    </xf>
    <xf numFmtId="0" fontId="5" fillId="0" borderId="16" xfId="67" applyNumberFormat="1" applyFont="1" applyFill="1" applyBorder="1" applyAlignment="1" applyProtection="1">
      <alignment horizontal="left" vertical="center" wrapText="1" indent="7"/>
    </xf>
    <xf numFmtId="49" fontId="5" fillId="13" borderId="5" xfId="67" applyNumberFormat="1" applyFont="1" applyFill="1" applyBorder="1" applyAlignment="1" applyProtection="1">
      <alignment vertical="center" wrapText="1"/>
    </xf>
    <xf numFmtId="49" fontId="39" fillId="13" borderId="15" xfId="53" applyFont="1" applyFill="1" applyBorder="1" applyAlignment="1" applyProtection="1">
      <alignment horizontal="left" vertical="center" indent="1"/>
    </xf>
    <xf numFmtId="0" fontId="40" fillId="7" borderId="0" xfId="67" applyFont="1" applyFill="1" applyBorder="1" applyAlignment="1" applyProtection="1">
      <alignment vertical="top" wrapText="1"/>
    </xf>
    <xf numFmtId="0" fontId="5" fillId="0" borderId="0" xfId="67" applyFont="1" applyFill="1" applyBorder="1" applyAlignment="1" applyProtection="1">
      <alignment vertical="top" wrapText="1"/>
    </xf>
    <xf numFmtId="49" fontId="5" fillId="11" borderId="5" xfId="66" applyNumberFormat="1" applyFont="1" applyFill="1" applyBorder="1" applyAlignment="1" applyProtection="1">
      <alignment horizontal="center" vertical="center" wrapText="1"/>
    </xf>
    <xf numFmtId="49" fontId="73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67" applyFont="1" applyFill="1" applyAlignment="1" applyProtection="1">
      <alignment vertical="center" wrapText="1"/>
    </xf>
    <xf numFmtId="0" fontId="5" fillId="0" borderId="0" xfId="64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3" fillId="0" borderId="0" xfId="0" applyNumberFormat="1" applyFont="1" applyAlignment="1">
      <alignment vertical="center"/>
    </xf>
    <xf numFmtId="0" fontId="75" fillId="0" borderId="0" xfId="0" applyNumberFormat="1" applyFont="1" applyAlignment="1">
      <alignment vertical="center"/>
    </xf>
    <xf numFmtId="0" fontId="73" fillId="0" borderId="0" xfId="66" applyNumberFormat="1" applyFont="1" applyFill="1" applyBorder="1" applyAlignment="1" applyProtection="1">
      <alignment vertical="center" wrapText="1"/>
    </xf>
    <xf numFmtId="0" fontId="73" fillId="0" borderId="0" xfId="60" applyFont="1" applyFill="1" applyBorder="1" applyAlignment="1" applyProtection="1">
      <alignment horizontal="left" vertical="center" wrapText="1"/>
    </xf>
    <xf numFmtId="0" fontId="73" fillId="0" borderId="0" xfId="67" applyFont="1" applyFill="1" applyAlignment="1" applyProtection="1">
      <alignment vertical="center"/>
    </xf>
    <xf numFmtId="49" fontId="73" fillId="0" borderId="0" xfId="0" applyFont="1" applyAlignment="1">
      <alignment vertical="top"/>
    </xf>
    <xf numFmtId="0" fontId="73" fillId="0" borderId="0" xfId="0" applyNumberFormat="1" applyFont="1" applyFill="1" applyBorder="1" applyAlignment="1">
      <alignment vertical="center"/>
    </xf>
    <xf numFmtId="49" fontId="73" fillId="0" borderId="0" xfId="67" applyNumberFormat="1" applyFont="1" applyFill="1" applyAlignment="1" applyProtection="1">
      <alignment vertical="center" wrapText="1"/>
    </xf>
    <xf numFmtId="49" fontId="73" fillId="0" borderId="0" xfId="67" applyNumberFormat="1" applyFont="1" applyFill="1" applyAlignment="1" applyProtection="1">
      <alignment vertical="center"/>
    </xf>
    <xf numFmtId="0" fontId="73" fillId="0" borderId="0" xfId="0" applyNumberFormat="1" applyFont="1" applyFill="1" applyAlignment="1" applyProtection="1">
      <alignment vertical="center"/>
    </xf>
    <xf numFmtId="49" fontId="73" fillId="10" borderId="0" xfId="0" applyFont="1" applyFill="1" applyProtection="1">
      <alignment vertical="top"/>
    </xf>
    <xf numFmtId="165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64" applyNumberFormat="1" applyFont="1" applyFill="1" applyBorder="1" applyAlignment="1" applyProtection="1">
      <alignment vertical="center" wrapText="1"/>
    </xf>
    <xf numFmtId="49" fontId="5" fillId="13" borderId="13" xfId="67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6" applyNumberFormat="1" applyFont="1" applyFill="1" applyBorder="1" applyAlignment="1" applyProtection="1">
      <alignment horizontal="center" vertical="center" wrapText="1"/>
    </xf>
    <xf numFmtId="49" fontId="5" fillId="13" borderId="13" xfId="36" applyNumberFormat="1" applyFont="1" applyFill="1" applyBorder="1" applyAlignment="1" applyProtection="1">
      <alignment horizontal="center" vertical="center" wrapText="1"/>
    </xf>
    <xf numFmtId="49" fontId="5" fillId="2" borderId="5" xfId="67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5" fillId="0" borderId="0" xfId="67" applyNumberFormat="1" applyFont="1" applyFill="1" applyBorder="1" applyAlignment="1" applyProtection="1">
      <alignment vertical="center" wrapText="1"/>
    </xf>
    <xf numFmtId="0" fontId="73" fillId="0" borderId="0" xfId="60" applyFont="1" applyFill="1" applyBorder="1" applyAlignment="1" applyProtection="1">
      <alignment horizontal="right" vertical="center" wrapText="1"/>
    </xf>
    <xf numFmtId="0" fontId="5" fillId="7" borderId="5" xfId="67" applyNumberFormat="1" applyFont="1" applyFill="1" applyBorder="1" applyAlignment="1" applyProtection="1">
      <alignment horizontal="left" vertical="center" wrapText="1"/>
    </xf>
    <xf numFmtId="0" fontId="73" fillId="0" borderId="0" xfId="67" applyFont="1" applyFill="1" applyBorder="1" applyAlignment="1" applyProtection="1">
      <alignment vertical="center" wrapText="1"/>
    </xf>
    <xf numFmtId="49" fontId="73" fillId="0" borderId="0" xfId="67" applyNumberFormat="1" applyFont="1" applyFill="1" applyBorder="1" applyAlignment="1" applyProtection="1">
      <alignment vertical="center" wrapText="1"/>
    </xf>
    <xf numFmtId="0" fontId="73" fillId="0" borderId="0" xfId="67" applyFont="1" applyFill="1" applyBorder="1" applyAlignment="1" applyProtection="1">
      <alignment horizontal="center" vertical="center" wrapText="1"/>
    </xf>
    <xf numFmtId="49" fontId="5" fillId="0" borderId="0" xfId="67" applyNumberFormat="1" applyFont="1" applyFill="1" applyBorder="1" applyAlignment="1" applyProtection="1">
      <alignment vertical="center" wrapText="1"/>
    </xf>
    <xf numFmtId="0" fontId="32" fillId="0" borderId="0" xfId="67" applyFont="1" applyFill="1" applyBorder="1" applyAlignment="1" applyProtection="1">
      <alignment vertical="center" wrapText="1"/>
    </xf>
    <xf numFmtId="49" fontId="73" fillId="0" borderId="0" xfId="0" applyFont="1" applyFill="1" applyBorder="1" applyProtection="1">
      <alignment vertical="top"/>
    </xf>
    <xf numFmtId="49" fontId="73" fillId="0" borderId="0" xfId="0" applyFont="1" applyBorder="1">
      <alignment vertical="top"/>
    </xf>
    <xf numFmtId="49" fontId="73" fillId="0" borderId="0" xfId="0" applyNumberFormat="1" applyFont="1" applyBorder="1" applyAlignment="1">
      <alignment vertical="center"/>
    </xf>
    <xf numFmtId="49" fontId="73" fillId="0" borderId="0" xfId="0" applyNumberFormat="1" applyFont="1" applyFill="1" applyAlignment="1" applyProtection="1">
      <alignment vertical="center"/>
    </xf>
    <xf numFmtId="0" fontId="73" fillId="0" borderId="0" xfId="67" applyFont="1" applyFill="1" applyAlignment="1" applyProtection="1">
      <alignment horizontal="center" vertical="center" wrapText="1"/>
    </xf>
    <xf numFmtId="49" fontId="73" fillId="0" borderId="0" xfId="0" applyFont="1" applyFill="1" applyProtection="1">
      <alignment vertical="top"/>
    </xf>
    <xf numFmtId="49" fontId="73" fillId="0" borderId="0" xfId="0" applyFont="1" applyFill="1" applyAlignment="1" applyProtection="1">
      <alignment vertical="top"/>
    </xf>
    <xf numFmtId="4" fontId="5" fillId="9" borderId="5" xfId="67" applyNumberFormat="1" applyFont="1" applyFill="1" applyBorder="1" applyAlignment="1" applyProtection="1">
      <alignment horizontal="right" vertical="center" wrapText="1"/>
      <protection locked="0"/>
    </xf>
    <xf numFmtId="0" fontId="89" fillId="0" borderId="0" xfId="42"/>
    <xf numFmtId="0" fontId="0" fillId="0" borderId="0" xfId="0" applyNumberFormat="1" applyAlignment="1"/>
    <xf numFmtId="0" fontId="32" fillId="0" borderId="0" xfId="67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2" fillId="0" borderId="0" xfId="67" applyFont="1" applyFill="1" applyAlignment="1" applyProtection="1">
      <alignment horizontal="center" vertical="center" wrapText="1"/>
    </xf>
    <xf numFmtId="0" fontId="5" fillId="0" borderId="0" xfId="67" applyFont="1" applyFill="1" applyBorder="1" applyAlignment="1" applyProtection="1">
      <alignment horizontal="right" vertical="center" wrapText="1"/>
    </xf>
    <xf numFmtId="4" fontId="5" fillId="0" borderId="0" xfId="37" applyFont="1" applyFill="1" applyBorder="1" applyAlignment="1" applyProtection="1">
      <alignment horizontal="right" vertical="center" wrapText="1"/>
    </xf>
    <xf numFmtId="0" fontId="5" fillId="0" borderId="0" xfId="64" applyFont="1" applyFill="1" applyBorder="1" applyAlignment="1" applyProtection="1">
      <alignment horizontal="left" vertical="center" wrapText="1" indent="1"/>
    </xf>
    <xf numFmtId="49" fontId="5" fillId="0" borderId="0" xfId="53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5" fillId="0" borderId="0" xfId="37" applyFont="1" applyFill="1" applyBorder="1" applyAlignment="1" applyProtection="1">
      <alignment horizontal="center" vertical="center" wrapText="1"/>
    </xf>
    <xf numFmtId="0" fontId="71" fillId="0" borderId="0" xfId="67" applyNumberFormat="1" applyFont="1" applyFill="1" applyAlignment="1" applyProtection="1">
      <alignment vertical="center"/>
    </xf>
    <xf numFmtId="167" fontId="5" fillId="0" borderId="5" xfId="67" applyNumberFormat="1" applyFont="1" applyFill="1" applyBorder="1" applyAlignment="1" applyProtection="1">
      <alignment horizontal="center" vertical="center" wrapText="1"/>
    </xf>
    <xf numFmtId="167" fontId="5" fillId="0" borderId="5" xfId="36" applyNumberFormat="1" applyFont="1" applyFill="1" applyBorder="1" applyAlignment="1" applyProtection="1">
      <alignment horizontal="center" vertical="center" wrapText="1"/>
    </xf>
    <xf numFmtId="0" fontId="71" fillId="13" borderId="19" xfId="67" applyFont="1" applyFill="1" applyBorder="1" applyAlignment="1" applyProtection="1">
      <alignment horizontal="center" vertical="center" wrapText="1"/>
    </xf>
    <xf numFmtId="0" fontId="71" fillId="13" borderId="23" xfId="67" applyFont="1" applyFill="1" applyBorder="1" applyAlignment="1" applyProtection="1">
      <alignment horizontal="center" vertical="center" wrapText="1"/>
    </xf>
    <xf numFmtId="49" fontId="71" fillId="13" borderId="23" xfId="67" applyNumberFormat="1" applyFont="1" applyFill="1" applyBorder="1" applyAlignment="1" applyProtection="1">
      <alignment horizontal="left" vertical="center" wrapText="1"/>
    </xf>
    <xf numFmtId="49" fontId="36" fillId="13" borderId="15" xfId="54" applyNumberFormat="1" applyFill="1" applyBorder="1" applyAlignment="1" applyProtection="1">
      <alignment horizontal="left" vertical="center"/>
    </xf>
    <xf numFmtId="49" fontId="71" fillId="13" borderId="21" xfId="67" applyNumberFormat="1" applyFont="1" applyFill="1" applyBorder="1" applyAlignment="1" applyProtection="1">
      <alignment horizontal="left" vertical="center" wrapText="1"/>
    </xf>
    <xf numFmtId="49" fontId="5" fillId="8" borderId="5" xfId="67" applyNumberFormat="1" applyFont="1" applyFill="1" applyBorder="1" applyAlignment="1" applyProtection="1">
      <alignment horizontal="center" vertical="center" wrapText="1"/>
    </xf>
    <xf numFmtId="0" fontId="76" fillId="0" borderId="0" xfId="67" applyFont="1" applyFill="1" applyAlignment="1" applyProtection="1">
      <alignment vertical="center" wrapText="1"/>
    </xf>
    <xf numFmtId="0" fontId="28" fillId="0" borderId="0" xfId="67" applyFont="1" applyFill="1" applyBorder="1" applyAlignment="1" applyProtection="1">
      <alignment horizontal="center" vertical="center" wrapText="1"/>
    </xf>
    <xf numFmtId="49" fontId="7" fillId="13" borderId="13" xfId="53" applyFont="1" applyFill="1" applyBorder="1" applyAlignment="1" applyProtection="1">
      <alignment horizontal="right" vertical="center" wrapText="1"/>
    </xf>
    <xf numFmtId="49" fontId="7" fillId="13" borderId="15" xfId="53" applyFont="1" applyFill="1" applyBorder="1" applyAlignment="1" applyProtection="1">
      <alignment horizontal="right" vertical="center" wrapText="1"/>
    </xf>
    <xf numFmtId="49" fontId="5" fillId="13" borderId="15" xfId="53" applyFont="1" applyFill="1" applyBorder="1" applyAlignment="1" applyProtection="1">
      <alignment horizontal="right" vertical="center" wrapText="1"/>
    </xf>
    <xf numFmtId="49" fontId="5" fillId="13" borderId="14" xfId="53" applyFont="1" applyFill="1" applyBorder="1" applyAlignment="1" applyProtection="1">
      <alignment horizontal="right" vertical="center" wrapText="1"/>
    </xf>
    <xf numFmtId="0" fontId="5" fillId="0" borderId="23" xfId="67" applyFont="1" applyFill="1" applyBorder="1" applyAlignment="1" applyProtection="1">
      <alignment vertical="center" wrapText="1"/>
    </xf>
    <xf numFmtId="0" fontId="49" fillId="0" borderId="0" xfId="67" applyFont="1" applyFill="1" applyAlignment="1" applyProtection="1">
      <alignment vertical="center" wrapText="1"/>
    </xf>
    <xf numFmtId="0" fontId="8" fillId="0" borderId="0" xfId="67" applyFont="1" applyFill="1" applyAlignment="1" applyProtection="1">
      <alignment vertical="center" wrapText="1"/>
    </xf>
    <xf numFmtId="0" fontId="50" fillId="0" borderId="0" xfId="67" applyFont="1" applyFill="1" applyAlignment="1" applyProtection="1">
      <alignment horizontal="center" vertical="center" wrapText="1"/>
    </xf>
    <xf numFmtId="0" fontId="77" fillId="0" borderId="0" xfId="47" applyFont="1" applyFill="1" applyProtection="1"/>
    <xf numFmtId="49" fontId="33" fillId="7" borderId="0" xfId="56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1" fillId="0" borderId="0" xfId="67" applyFont="1" applyFill="1" applyAlignment="1" applyProtection="1">
      <alignment vertical="center"/>
    </xf>
    <xf numFmtId="49" fontId="71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1" fillId="0" borderId="0" xfId="0" applyFont="1" applyFill="1" applyAlignment="1" applyProtection="1">
      <alignment vertical="top"/>
    </xf>
    <xf numFmtId="49" fontId="71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5" xfId="0" applyFill="1" applyBorder="1" applyAlignment="1" applyProtection="1">
      <alignment horizontal="right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1" xfId="67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40" applyFont="1" applyBorder="1" applyAlignment="1" applyProtection="1">
      <alignment horizontal="justify" vertical="center" wrapText="1"/>
    </xf>
    <xf numFmtId="0" fontId="53" fillId="0" borderId="0" xfId="65" applyFont="1" applyFill="1" applyAlignment="1" applyProtection="1">
      <alignment vertical="top" wrapText="1"/>
    </xf>
    <xf numFmtId="0" fontId="5" fillId="0" borderId="6" xfId="40" applyFont="1" applyBorder="1" applyAlignment="1" applyProtection="1">
      <alignment horizontal="justify" vertical="center" wrapText="1"/>
    </xf>
    <xf numFmtId="0" fontId="0" fillId="7" borderId="5" xfId="42" applyNumberFormat="1" applyFont="1" applyFill="1" applyBorder="1" applyAlignment="1" applyProtection="1">
      <alignment horizontal="center" vertical="center" wrapText="1"/>
    </xf>
    <xf numFmtId="49" fontId="5" fillId="0" borderId="0" xfId="38" applyNumberFormat="1" applyFont="1">
      <alignment vertical="top"/>
    </xf>
    <xf numFmtId="0" fontId="5" fillId="7" borderId="0" xfId="67" applyFont="1" applyFill="1" applyBorder="1" applyAlignment="1" applyProtection="1">
      <alignment horizontal="right" vertical="center"/>
    </xf>
    <xf numFmtId="0" fontId="0" fillId="0" borderId="5" xfId="67" applyFont="1" applyFill="1" applyBorder="1" applyAlignment="1" applyProtection="1">
      <alignment horizontal="left" vertical="center" wrapText="1" indent="1"/>
    </xf>
    <xf numFmtId="49" fontId="11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3" fillId="0" borderId="0" xfId="38" applyFont="1" applyAlignment="1">
      <alignment vertical="top"/>
    </xf>
    <xf numFmtId="0" fontId="46" fillId="0" borderId="0" xfId="60" applyFont="1" applyFill="1" applyBorder="1" applyAlignment="1" applyProtection="1">
      <alignment vertical="center" wrapText="1"/>
    </xf>
    <xf numFmtId="49" fontId="5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67" applyNumberFormat="1" applyFont="1" applyFill="1" applyBorder="1" applyAlignment="1" applyProtection="1">
      <alignment horizontal="left" vertical="center" wrapText="1"/>
    </xf>
    <xf numFmtId="0" fontId="0" fillId="0" borderId="5" xfId="67" applyFont="1" applyFill="1" applyBorder="1" applyAlignment="1" applyProtection="1">
      <alignment vertical="center" wrapText="1"/>
    </xf>
    <xf numFmtId="0" fontId="0" fillId="0" borderId="5" xfId="67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39" fillId="13" borderId="15" xfId="38" applyFont="1" applyFill="1" applyBorder="1" applyAlignment="1" applyProtection="1">
      <alignment horizontal="left" vertical="center" indent="3"/>
    </xf>
    <xf numFmtId="49" fontId="42" fillId="13" borderId="14" xfId="38" applyFont="1" applyFill="1" applyBorder="1" applyAlignment="1" applyProtection="1">
      <alignment horizontal="center" vertical="top"/>
    </xf>
    <xf numFmtId="0" fontId="53" fillId="0" borderId="0" xfId="67" applyFont="1" applyFill="1" applyAlignment="1" applyProtection="1">
      <alignment horizontal="right" vertical="top" wrapText="1"/>
    </xf>
    <xf numFmtId="49" fontId="39" fillId="13" borderId="15" xfId="38" applyFont="1" applyFill="1" applyBorder="1" applyAlignment="1" applyProtection="1">
      <alignment horizontal="left" vertical="center" indent="1"/>
    </xf>
    <xf numFmtId="49" fontId="39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7" applyFont="1" applyFill="1" applyBorder="1" applyAlignment="1" applyProtection="1">
      <alignment horizontal="center" vertical="center" wrapText="1"/>
    </xf>
    <xf numFmtId="49" fontId="5" fillId="11" borderId="5" xfId="66" applyNumberFormat="1" applyFont="1" applyFill="1" applyBorder="1" applyAlignment="1" applyProtection="1">
      <alignment horizontal="left" vertical="center" wrapText="1"/>
    </xf>
    <xf numFmtId="0" fontId="5" fillId="0" borderId="5" xfId="67" applyFont="1" applyFill="1" applyBorder="1" applyAlignment="1" applyProtection="1">
      <alignment vertical="top" wrapText="1"/>
    </xf>
    <xf numFmtId="0" fontId="5" fillId="0" borderId="5" xfId="58" applyFont="1" applyFill="1" applyBorder="1" applyAlignment="1" applyProtection="1">
      <alignment horizontal="center" vertical="center" wrapText="1"/>
    </xf>
    <xf numFmtId="0" fontId="0" fillId="0" borderId="5" xfId="58" applyFont="1" applyFill="1" applyBorder="1" applyAlignment="1" applyProtection="1">
      <alignment horizontal="center" vertical="center" wrapText="1"/>
    </xf>
    <xf numFmtId="0" fontId="0" fillId="0" borderId="5" xfId="60" applyFont="1" applyFill="1" applyBorder="1" applyAlignment="1" applyProtection="1">
      <alignment horizontal="center" vertical="center" wrapText="1"/>
    </xf>
    <xf numFmtId="49" fontId="5" fillId="2" borderId="5" xfId="66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65" applyFont="1" applyAlignment="1" applyProtection="1">
      <alignment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39" fillId="13" borderId="13" xfId="0" applyFont="1" applyFill="1" applyBorder="1" applyAlignment="1" applyProtection="1">
      <alignment horizontal="left" vertical="center"/>
    </xf>
    <xf numFmtId="49" fontId="39" fillId="13" borderId="13" xfId="0" applyFont="1" applyFill="1" applyBorder="1" applyAlignment="1" applyProtection="1">
      <alignment horizontal="left" vertical="center" indent="4"/>
    </xf>
    <xf numFmtId="49" fontId="39" fillId="13" borderId="13" xfId="0" applyFont="1" applyFill="1" applyBorder="1" applyAlignment="1" applyProtection="1">
      <alignment horizontal="left" vertical="center" indent="1"/>
    </xf>
    <xf numFmtId="4" fontId="74" fillId="13" borderId="14" xfId="0" applyNumberFormat="1" applyFont="1" applyFill="1" applyBorder="1" applyAlignment="1" applyProtection="1">
      <alignment horizontal="right"/>
    </xf>
    <xf numFmtId="0" fontId="73" fillId="0" borderId="0" xfId="0" applyNumberFormat="1" applyFont="1" applyBorder="1" applyAlignment="1">
      <alignment vertical="center"/>
    </xf>
    <xf numFmtId="0" fontId="43" fillId="0" borderId="0" xfId="0" applyNumberFormat="1" applyFont="1" applyBorder="1" applyAlignment="1">
      <alignment vertical="center"/>
    </xf>
    <xf numFmtId="49" fontId="5" fillId="9" borderId="5" xfId="66" applyNumberFormat="1" applyFont="1" applyFill="1" applyBorder="1" applyAlignment="1" applyProtection="1">
      <alignment horizontal="left" vertical="center" wrapText="1"/>
      <protection locked="0"/>
    </xf>
    <xf numFmtId="49" fontId="88" fillId="9" borderId="5" xfId="31" applyNumberFormat="1" applyFill="1" applyBorder="1" applyAlignment="1" applyProtection="1">
      <alignment horizontal="left" vertical="center" wrapText="1"/>
      <protection locked="0"/>
    </xf>
    <xf numFmtId="49" fontId="5" fillId="0" borderId="5" xfId="53" applyBorder="1">
      <alignment vertical="top"/>
    </xf>
    <xf numFmtId="49" fontId="0" fillId="9" borderId="5" xfId="66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53" applyFont="1" applyFill="1" applyBorder="1" applyAlignment="1" applyProtection="1">
      <alignment horizontal="center" vertical="top"/>
    </xf>
    <xf numFmtId="0" fontId="5" fillId="0" borderId="0" xfId="67" applyFont="1" applyFill="1" applyAlignment="1" applyProtection="1">
      <alignment horizontal="left" vertical="top" wrapText="1"/>
    </xf>
    <xf numFmtId="0" fontId="5" fillId="8" borderId="5" xfId="66" applyNumberFormat="1" applyFont="1" applyFill="1" applyBorder="1" applyAlignment="1" applyProtection="1">
      <alignment horizontal="left" vertical="center" wrapText="1"/>
    </xf>
    <xf numFmtId="0" fontId="5" fillId="0" borderId="5" xfId="6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79" fillId="7" borderId="0" xfId="36" applyNumberFormat="1" applyFont="1" applyFill="1" applyBorder="1" applyAlignment="1" applyProtection="1">
      <alignment horizontal="center" vertical="center" wrapText="1"/>
    </xf>
    <xf numFmtId="0" fontId="79" fillId="0" borderId="0" xfId="0" applyNumberFormat="1" applyFont="1" applyFill="1" applyBorder="1" applyAlignment="1">
      <alignment horizontal="center" vertical="center"/>
    </xf>
    <xf numFmtId="0" fontId="79" fillId="0" borderId="0" xfId="60" applyNumberFormat="1" applyFont="1" applyFill="1" applyBorder="1" applyAlignment="1" applyProtection="1">
      <alignment horizontal="center" vertical="center" wrapText="1"/>
    </xf>
    <xf numFmtId="0" fontId="79" fillId="0" borderId="0" xfId="66" applyNumberFormat="1" applyFont="1" applyFill="1" applyBorder="1" applyAlignment="1" applyProtection="1">
      <alignment horizontal="center" vertical="center" wrapText="1"/>
    </xf>
    <xf numFmtId="0" fontId="5" fillId="0" borderId="5" xfId="60" applyFont="1" applyFill="1" applyBorder="1" applyAlignment="1" applyProtection="1">
      <alignment horizontal="left" vertical="center" wrapText="1" indent="2"/>
    </xf>
    <xf numFmtId="49" fontId="5" fillId="0" borderId="0" xfId="67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3" fillId="0" borderId="0" xfId="0" applyNumberFormat="1" applyFont="1" applyFill="1" applyBorder="1" applyAlignment="1" applyProtection="1">
      <alignment vertical="center"/>
    </xf>
    <xf numFmtId="0" fontId="0" fillId="8" borderId="5" xfId="65" applyNumberFormat="1" applyFont="1" applyFill="1" applyBorder="1" applyAlignment="1" applyProtection="1">
      <alignment horizontal="left" vertical="center" wrapText="1" indent="1"/>
    </xf>
    <xf numFmtId="49" fontId="5" fillId="8" borderId="5" xfId="65" applyNumberFormat="1" applyFont="1" applyFill="1" applyBorder="1" applyAlignment="1" applyProtection="1">
      <alignment horizontal="left" vertical="center" wrapText="1" indent="1"/>
    </xf>
    <xf numFmtId="0" fontId="80" fillId="0" borderId="0" xfId="0" applyNumberFormat="1" applyFont="1" applyFill="1" applyBorder="1" applyAlignment="1">
      <alignment vertical="center"/>
    </xf>
    <xf numFmtId="0" fontId="5" fillId="0" borderId="5" xfId="67" applyNumberFormat="1" applyFont="1" applyFill="1" applyBorder="1" applyAlignment="1" applyProtection="1">
      <alignment horizontal="center" vertical="center" wrapText="1"/>
    </xf>
    <xf numFmtId="0" fontId="17" fillId="0" borderId="0" xfId="68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60" applyNumberFormat="1" applyFont="1" applyFill="1" applyBorder="1" applyAlignment="1" applyProtection="1">
      <alignment horizontal="center" vertical="center" wrapText="1"/>
    </xf>
    <xf numFmtId="49" fontId="5" fillId="13" borderId="13" xfId="67" applyNumberFormat="1" applyFont="1" applyFill="1" applyBorder="1" applyAlignment="1" applyProtection="1">
      <alignment horizontal="center" vertical="center" wrapText="1"/>
    </xf>
    <xf numFmtId="0" fontId="5" fillId="13" borderId="15" xfId="66" applyNumberFormat="1" applyFont="1" applyFill="1" applyBorder="1" applyAlignment="1" applyProtection="1">
      <alignment horizontal="left" vertical="center" wrapText="1"/>
    </xf>
    <xf numFmtId="49" fontId="5" fillId="13" borderId="14" xfId="67" applyNumberFormat="1" applyFont="1" applyFill="1" applyBorder="1" applyAlignment="1" applyProtection="1">
      <alignment vertical="center" wrapText="1"/>
    </xf>
    <xf numFmtId="0" fontId="5" fillId="0" borderId="5" xfId="60" applyFont="1" applyFill="1" applyBorder="1" applyAlignment="1" applyProtection="1">
      <alignment horizontal="left" vertical="center" wrapText="1" indent="3"/>
    </xf>
    <xf numFmtId="0" fontId="73" fillId="0" borderId="0" xfId="0" applyNumberFormat="1" applyFont="1" applyFill="1" applyBorder="1" applyAlignment="1">
      <alignment horizontal="center" vertical="center"/>
    </xf>
    <xf numFmtId="0" fontId="5" fillId="13" borderId="14" xfId="66" applyNumberFormat="1" applyFont="1" applyFill="1" applyBorder="1" applyAlignment="1" applyProtection="1">
      <alignment horizontal="left" vertical="center" wrapText="1"/>
    </xf>
    <xf numFmtId="49" fontId="5" fillId="0" borderId="23" xfId="67" applyNumberFormat="1" applyFont="1" applyFill="1" applyBorder="1" applyAlignment="1" applyProtection="1">
      <alignment horizontal="center" vertical="center" wrapText="1"/>
    </xf>
    <xf numFmtId="0" fontId="5" fillId="0" borderId="23" xfId="60" applyFont="1" applyFill="1" applyBorder="1" applyAlignment="1" applyProtection="1">
      <alignment horizontal="left" vertical="center" wrapText="1" indent="2"/>
    </xf>
    <xf numFmtId="0" fontId="5" fillId="0" borderId="23" xfId="66" applyNumberFormat="1" applyFont="1" applyFill="1" applyBorder="1" applyAlignment="1" applyProtection="1">
      <alignment horizontal="left" vertical="center" wrapText="1"/>
    </xf>
    <xf numFmtId="49" fontId="5" fillId="0" borderId="23" xfId="67" applyNumberFormat="1" applyFont="1" applyFill="1" applyBorder="1" applyAlignment="1" applyProtection="1">
      <alignment vertical="center" wrapText="1"/>
    </xf>
    <xf numFmtId="49" fontId="5" fillId="11" borderId="5" xfId="66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0" fillId="0" borderId="5" xfId="67" applyFont="1" applyFill="1" applyBorder="1" applyAlignment="1" applyProtection="1">
      <alignment horizontal="left" vertical="center" wrapText="1"/>
    </xf>
    <xf numFmtId="14" fontId="48" fillId="0" borderId="5" xfId="66" applyNumberFormat="1" applyFont="1" applyFill="1" applyBorder="1" applyAlignment="1" applyProtection="1">
      <alignment horizontal="center" vertical="center" wrapText="1"/>
    </xf>
    <xf numFmtId="49" fontId="33" fillId="7" borderId="0" xfId="56" applyAlignment="1">
      <alignment vertical="top" wrapText="1"/>
    </xf>
    <xf numFmtId="49" fontId="28" fillId="0" borderId="15" xfId="36" applyNumberFormat="1" applyFont="1" applyFill="1" applyBorder="1" applyAlignment="1" applyProtection="1">
      <alignment horizontal="center" vertical="center" wrapText="1"/>
    </xf>
    <xf numFmtId="0" fontId="81" fillId="0" borderId="0" xfId="67" applyFont="1" applyFill="1" applyAlignment="1" applyProtection="1">
      <alignment vertical="center"/>
    </xf>
    <xf numFmtId="0" fontId="82" fillId="0" borderId="0" xfId="67" applyFont="1" applyFill="1" applyAlignment="1" applyProtection="1">
      <alignment vertical="center"/>
    </xf>
    <xf numFmtId="14" fontId="5" fillId="0" borderId="5" xfId="66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67" applyFont="1" applyFill="1" applyAlignment="1" applyProtection="1">
      <alignment horizontal="left" vertical="center" wrapText="1" indent="1"/>
    </xf>
    <xf numFmtId="0" fontId="73" fillId="0" borderId="0" xfId="67" applyNumberFormat="1" applyFont="1" applyFill="1" applyAlignment="1" applyProtection="1">
      <alignment vertical="center"/>
    </xf>
    <xf numFmtId="0" fontId="73" fillId="0" borderId="0" xfId="67" applyFont="1" applyFill="1" applyAlignment="1" applyProtection="1">
      <alignment horizontal="left" vertical="center" wrapText="1" indent="1"/>
    </xf>
    <xf numFmtId="0" fontId="71" fillId="0" borderId="0" xfId="67" applyFont="1" applyFill="1" applyAlignment="1" applyProtection="1">
      <alignment horizontal="left" vertical="center" wrapText="1" indent="1"/>
    </xf>
    <xf numFmtId="0" fontId="83" fillId="0" borderId="0" xfId="67" applyFont="1" applyFill="1" applyAlignment="1" applyProtection="1">
      <alignment horizontal="left" vertical="center" wrapText="1" indent="1"/>
    </xf>
    <xf numFmtId="0" fontId="84" fillId="0" borderId="0" xfId="67" applyFont="1" applyFill="1" applyAlignment="1" applyProtection="1">
      <alignment horizontal="left" vertical="center" indent="1"/>
    </xf>
    <xf numFmtId="0" fontId="83" fillId="0" borderId="0" xfId="67" applyFont="1" applyFill="1" applyAlignment="1" applyProtection="1">
      <alignment vertical="center" wrapText="1"/>
    </xf>
    <xf numFmtId="0" fontId="58" fillId="0" borderId="0" xfId="65" applyFont="1" applyFill="1" applyAlignment="1" applyProtection="1">
      <alignment horizontal="left" vertical="center" wrapText="1"/>
    </xf>
    <xf numFmtId="0" fontId="59" fillId="0" borderId="0" xfId="65" applyFont="1" applyFill="1" applyAlignment="1" applyProtection="1">
      <alignment horizontal="left" vertical="center" wrapText="1"/>
    </xf>
    <xf numFmtId="0" fontId="60" fillId="0" borderId="0" xfId="65" applyFont="1" applyAlignment="1" applyProtection="1">
      <alignment vertical="center" wrapText="1"/>
    </xf>
    <xf numFmtId="0" fontId="58" fillId="7" borderId="0" xfId="65" applyFont="1" applyFill="1" applyBorder="1" applyAlignment="1" applyProtection="1">
      <alignment vertical="center" wrapText="1"/>
    </xf>
    <xf numFmtId="0" fontId="61" fillId="7" borderId="0" xfId="65" applyFont="1" applyFill="1" applyBorder="1" applyAlignment="1" applyProtection="1">
      <alignment horizontal="right" vertical="center" wrapText="1" indent="1"/>
    </xf>
    <xf numFmtId="0" fontId="61" fillId="7" borderId="0" xfId="65" applyFont="1" applyFill="1" applyBorder="1" applyAlignment="1" applyProtection="1">
      <alignment horizontal="left" vertical="center" wrapText="1" indent="2"/>
    </xf>
    <xf numFmtId="0" fontId="58" fillId="0" borderId="0" xfId="65" applyFont="1" applyAlignment="1" applyProtection="1">
      <alignment vertical="center" wrapText="1"/>
    </xf>
    <xf numFmtId="0" fontId="59" fillId="0" borderId="0" xfId="65" applyFont="1" applyAlignment="1" applyProtection="1">
      <alignment horizontal="center" vertical="center" wrapText="1"/>
    </xf>
    <xf numFmtId="0" fontId="58" fillId="7" borderId="0" xfId="65" applyFont="1" applyFill="1" applyBorder="1" applyAlignment="1" applyProtection="1">
      <alignment horizontal="right" vertical="center" wrapText="1" indent="1"/>
    </xf>
    <xf numFmtId="0" fontId="62" fillId="7" borderId="0" xfId="65" applyFont="1" applyFill="1" applyBorder="1" applyAlignment="1" applyProtection="1">
      <alignment horizontal="center" vertical="center" wrapText="1"/>
    </xf>
    <xf numFmtId="0" fontId="63" fillId="7" borderId="0" xfId="65" applyFont="1" applyFill="1" applyBorder="1" applyAlignment="1" applyProtection="1">
      <alignment vertical="center" wrapText="1"/>
    </xf>
    <xf numFmtId="14" fontId="58" fillId="7" borderId="0" xfId="65" applyNumberFormat="1" applyFont="1" applyFill="1" applyBorder="1" applyAlignment="1" applyProtection="1">
      <alignment horizontal="left" vertical="center" wrapText="1"/>
    </xf>
    <xf numFmtId="0" fontId="59" fillId="7" borderId="0" xfId="65" applyNumberFormat="1" applyFont="1" applyFill="1" applyBorder="1" applyAlignment="1" applyProtection="1">
      <alignment horizontal="center" vertical="center" wrapText="1"/>
    </xf>
    <xf numFmtId="0" fontId="58" fillId="7" borderId="0" xfId="65" applyNumberFormat="1" applyFont="1" applyFill="1" applyBorder="1" applyAlignment="1" applyProtection="1">
      <alignment horizontal="left" vertical="center" wrapText="1" indent="1"/>
    </xf>
    <xf numFmtId="0" fontId="58" fillId="7" borderId="0" xfId="65" applyFont="1" applyFill="1" applyBorder="1" applyAlignment="1" applyProtection="1">
      <alignment horizontal="center" vertical="center" wrapText="1"/>
    </xf>
    <xf numFmtId="0" fontId="64" fillId="7" borderId="0" xfId="65" applyFont="1" applyFill="1" applyBorder="1" applyAlignment="1" applyProtection="1">
      <alignment horizontal="center" vertical="center" wrapText="1"/>
    </xf>
    <xf numFmtId="14" fontId="64" fillId="7" borderId="0" xfId="65" applyNumberFormat="1" applyFont="1" applyFill="1" applyBorder="1" applyAlignment="1" applyProtection="1">
      <alignment horizontal="center" vertical="center" wrapText="1"/>
    </xf>
    <xf numFmtId="0" fontId="64" fillId="7" borderId="0" xfId="65" applyFont="1" applyFill="1" applyBorder="1" applyAlignment="1" applyProtection="1">
      <alignment vertical="center" wrapText="1"/>
    </xf>
    <xf numFmtId="0" fontId="65" fillId="7" borderId="0" xfId="65" applyFont="1" applyFill="1" applyBorder="1" applyAlignment="1" applyProtection="1">
      <alignment vertical="center" wrapText="1"/>
    </xf>
    <xf numFmtId="0" fontId="57" fillId="0" borderId="0" xfId="65" applyNumberFormat="1" applyFont="1" applyFill="1" applyAlignment="1" applyProtection="1">
      <alignment horizontal="left" vertical="center" wrapText="1"/>
    </xf>
    <xf numFmtId="0" fontId="56" fillId="0" borderId="0" xfId="65" applyFont="1" applyFill="1" applyAlignment="1" applyProtection="1">
      <alignment horizontal="left" vertical="center" wrapText="1"/>
    </xf>
    <xf numFmtId="0" fontId="56" fillId="0" borderId="0" xfId="65" applyFont="1" applyAlignment="1" applyProtection="1">
      <alignment vertical="center" wrapText="1"/>
    </xf>
    <xf numFmtId="0" fontId="56" fillId="0" borderId="0" xfId="65" applyFont="1" applyAlignment="1" applyProtection="1">
      <alignment horizontal="center" vertical="center" wrapText="1"/>
    </xf>
    <xf numFmtId="0" fontId="58" fillId="0" borderId="0" xfId="65" applyFont="1" applyBorder="1" applyAlignment="1" applyProtection="1">
      <alignment vertical="center" wrapText="1"/>
    </xf>
    <xf numFmtId="0" fontId="58" fillId="0" borderId="0" xfId="65" applyFont="1" applyAlignment="1" applyProtection="1">
      <alignment horizontal="right" vertical="center"/>
    </xf>
    <xf numFmtId="0" fontId="58" fillId="0" borderId="0" xfId="65" applyFont="1" applyAlignment="1" applyProtection="1">
      <alignment horizontal="center" vertical="center" wrapText="1"/>
    </xf>
    <xf numFmtId="49" fontId="5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5" fillId="13" borderId="15" xfId="53" applyFont="1" applyFill="1" applyBorder="1" applyAlignment="1" applyProtection="1">
      <alignment horizontal="center" vertical="center" wrapText="1"/>
    </xf>
    <xf numFmtId="0" fontId="73" fillId="0" borderId="0" xfId="67" applyFont="1" applyFill="1" applyAlignment="1" applyProtection="1">
      <alignment horizontal="left" vertical="center" indent="1"/>
    </xf>
    <xf numFmtId="0" fontId="73" fillId="0" borderId="0" xfId="67" applyNumberFormat="1" applyFont="1" applyFill="1" applyAlignment="1" applyProtection="1">
      <alignment horizontal="left" vertical="center" indent="1"/>
    </xf>
    <xf numFmtId="14" fontId="5" fillId="8" borderId="5" xfId="66" applyNumberFormat="1" applyFont="1" applyFill="1" applyBorder="1" applyAlignment="1" applyProtection="1">
      <alignment horizontal="left" vertical="center" wrapText="1" indent="1"/>
    </xf>
    <xf numFmtId="0" fontId="28" fillId="0" borderId="0" xfId="67" applyFont="1" applyFill="1" applyBorder="1" applyAlignment="1" applyProtection="1">
      <alignment horizontal="center" vertical="top" wrapText="1"/>
    </xf>
    <xf numFmtId="0" fontId="73" fillId="0" borderId="26" xfId="67" applyFont="1" applyFill="1" applyBorder="1" applyAlignment="1" applyProtection="1">
      <alignment vertical="center"/>
    </xf>
    <xf numFmtId="0" fontId="5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1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67" applyFont="1" applyFill="1" applyBorder="1" applyAlignment="1" applyProtection="1">
      <alignment horizontal="center" vertical="center" wrapText="1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67" applyFont="1" applyFill="1" applyAlignment="1" applyProtection="1">
      <alignment horizontal="left" vertical="center" wrapText="1" indent="2"/>
    </xf>
    <xf numFmtId="0" fontId="5" fillId="0" borderId="5" xfId="67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5" fillId="0" borderId="5" xfId="67" applyNumberFormat="1" applyFont="1" applyFill="1" applyBorder="1" applyAlignment="1" applyProtection="1">
      <alignment horizontal="left" vertical="top" wrapText="1"/>
    </xf>
    <xf numFmtId="0" fontId="5" fillId="0" borderId="5" xfId="67" applyNumberFormat="1" applyFont="1" applyFill="1" applyBorder="1" applyAlignment="1" applyProtection="1">
      <alignment horizontal="left" vertical="center" wrapText="1"/>
    </xf>
    <xf numFmtId="0" fontId="5" fillId="0" borderId="5" xfId="60" applyFont="1" applyFill="1" applyBorder="1" applyAlignment="1" applyProtection="1">
      <alignment horizontal="left" vertical="center" wrapText="1" indent="1"/>
    </xf>
    <xf numFmtId="0" fontId="5" fillId="0" borderId="0" xfId="60" applyFont="1" applyFill="1" applyBorder="1" applyAlignment="1" applyProtection="1">
      <alignment horizontal="left" vertical="center" wrapText="1" indent="2"/>
    </xf>
    <xf numFmtId="0" fontId="5" fillId="0" borderId="0" xfId="66" applyNumberFormat="1" applyFont="1" applyFill="1" applyBorder="1" applyAlignment="1" applyProtection="1">
      <alignment horizontal="left" vertical="center" wrapText="1"/>
    </xf>
    <xf numFmtId="0" fontId="5" fillId="0" borderId="5" xfId="60" applyFont="1" applyFill="1" applyBorder="1" applyAlignment="1" applyProtection="1">
      <alignment horizontal="left" vertical="center" wrapText="1" indent="4"/>
    </xf>
    <xf numFmtId="49" fontId="5" fillId="13" borderId="27" xfId="67" applyNumberFormat="1" applyFont="1" applyFill="1" applyBorder="1" applyAlignment="1" applyProtection="1">
      <alignment horizontal="center" vertical="center" wrapText="1"/>
    </xf>
    <xf numFmtId="0" fontId="5" fillId="13" borderId="17" xfId="66" applyNumberFormat="1" applyFont="1" applyFill="1" applyBorder="1" applyAlignment="1" applyProtection="1">
      <alignment horizontal="left" vertical="center" wrapText="1"/>
    </xf>
    <xf numFmtId="49" fontId="5" fillId="13" borderId="18" xfId="67" applyNumberFormat="1" applyFont="1" applyFill="1" applyBorder="1" applyAlignment="1" applyProtection="1">
      <alignment vertical="center" wrapText="1"/>
    </xf>
    <xf numFmtId="49" fontId="5" fillId="13" borderId="19" xfId="67" applyNumberFormat="1" applyFont="1" applyFill="1" applyBorder="1" applyAlignment="1" applyProtection="1">
      <alignment horizontal="center" vertical="center" wrapText="1"/>
    </xf>
    <xf numFmtId="49" fontId="39" fillId="13" borderId="23" xfId="0" applyFont="1" applyFill="1" applyBorder="1" applyAlignment="1" applyProtection="1">
      <alignment horizontal="left" vertical="center" indent="3"/>
    </xf>
    <xf numFmtId="0" fontId="5" fillId="13" borderId="21" xfId="66" applyNumberFormat="1" applyFont="1" applyFill="1" applyBorder="1" applyAlignment="1" applyProtection="1">
      <alignment horizontal="left" vertical="center" wrapText="1"/>
    </xf>
    <xf numFmtId="0" fontId="5" fillId="0" borderId="5" xfId="36" applyFont="1" applyFill="1" applyBorder="1" applyAlignment="1" applyProtection="1">
      <alignment horizontal="center" vertical="center" wrapText="1"/>
    </xf>
    <xf numFmtId="49" fontId="5" fillId="0" borderId="16" xfId="62" applyNumberFormat="1" applyFont="1" applyFill="1" applyBorder="1" applyAlignment="1" applyProtection="1">
      <alignment horizontal="left" vertical="center" wrapText="1"/>
    </xf>
    <xf numFmtId="49" fontId="7" fillId="13" borderId="13" xfId="53" applyFont="1" applyFill="1" applyBorder="1" applyAlignment="1" applyProtection="1">
      <alignment horizontal="center" vertical="center"/>
    </xf>
    <xf numFmtId="49" fontId="39" fillId="13" borderId="14" xfId="53" applyFont="1" applyFill="1" applyBorder="1" applyAlignment="1" applyProtection="1">
      <alignment horizontal="left" vertical="center"/>
    </xf>
    <xf numFmtId="0" fontId="5" fillId="0" borderId="0" xfId="62" applyFont="1" applyAlignment="1" applyProtection="1"/>
    <xf numFmtId="49" fontId="5" fillId="13" borderId="14" xfId="67" applyNumberFormat="1" applyFont="1" applyFill="1" applyBorder="1" applyAlignment="1" applyProtection="1">
      <alignment horizontal="left" vertical="center" wrapText="1" indent="4"/>
    </xf>
    <xf numFmtId="0" fontId="5" fillId="0" borderId="14" xfId="66" applyNumberFormat="1" applyFont="1" applyFill="1" applyBorder="1" applyAlignment="1" applyProtection="1">
      <alignment vertical="center" wrapText="1"/>
    </xf>
    <xf numFmtId="0" fontId="5" fillId="7" borderId="25" xfId="67" applyNumberFormat="1" applyFont="1" applyFill="1" applyBorder="1" applyAlignment="1" applyProtection="1">
      <alignment horizontal="left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60" applyFont="1" applyFill="1" applyBorder="1" applyAlignment="1" applyProtection="1">
      <alignment vertical="center" wrapText="1"/>
    </xf>
    <xf numFmtId="49" fontId="28" fillId="7" borderId="15" xfId="36" applyNumberFormat="1" applyFont="1" applyFill="1" applyBorder="1" applyAlignment="1" applyProtection="1">
      <alignment horizontal="center" vertical="center" wrapText="1"/>
    </xf>
    <xf numFmtId="0" fontId="28" fillId="7" borderId="15" xfId="36" applyNumberFormat="1" applyFont="1" applyFill="1" applyBorder="1" applyAlignment="1" applyProtection="1">
      <alignment horizontal="center" vertical="center" wrapText="1"/>
    </xf>
    <xf numFmtId="0" fontId="28" fillId="7" borderId="15" xfId="36" applyNumberFormat="1" applyFont="1" applyFill="1" applyBorder="1" applyAlignment="1" applyProtection="1">
      <alignment vertical="center" wrapText="1"/>
    </xf>
    <xf numFmtId="0" fontId="73" fillId="7" borderId="15" xfId="36" applyNumberFormat="1" applyFont="1" applyFill="1" applyBorder="1" applyAlignment="1" applyProtection="1">
      <alignment vertical="center" wrapText="1"/>
    </xf>
    <xf numFmtId="0" fontId="5" fillId="0" borderId="15" xfId="67" applyFont="1" applyFill="1" applyBorder="1" applyAlignment="1" applyProtection="1">
      <alignment vertical="center" wrapText="1"/>
    </xf>
    <xf numFmtId="0" fontId="5" fillId="0" borderId="25" xfId="66" applyNumberFormat="1" applyFont="1" applyFill="1" applyBorder="1" applyAlignment="1" applyProtection="1">
      <alignment vertical="center" wrapText="1"/>
    </xf>
    <xf numFmtId="49" fontId="73" fillId="7" borderId="15" xfId="36" applyNumberFormat="1" applyFont="1" applyFill="1" applyBorder="1" applyAlignment="1" applyProtection="1">
      <alignment horizontal="center" vertical="center" wrapText="1"/>
    </xf>
    <xf numFmtId="0" fontId="73" fillId="7" borderId="15" xfId="36" applyNumberFormat="1" applyFont="1" applyFill="1" applyBorder="1" applyAlignment="1" applyProtection="1">
      <alignment horizontal="center"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0" fontId="5" fillId="0" borderId="25" xfId="67" applyNumberFormat="1" applyFont="1" applyFill="1" applyBorder="1" applyAlignment="1" applyProtection="1">
      <alignment horizontal="left" vertical="top" wrapText="1"/>
    </xf>
    <xf numFmtId="0" fontId="66" fillId="7" borderId="0" xfId="65" applyFont="1" applyFill="1" applyBorder="1" applyAlignment="1" applyProtection="1">
      <alignment vertical="center" wrapText="1"/>
    </xf>
    <xf numFmtId="0" fontId="67" fillId="0" borderId="0" xfId="67" applyFont="1" applyFill="1" applyAlignment="1" applyProtection="1">
      <alignment vertical="center" wrapText="1"/>
    </xf>
    <xf numFmtId="0" fontId="67" fillId="0" borderId="0" xfId="35" applyFont="1" applyFill="1" applyBorder="1" applyAlignment="1" applyProtection="1">
      <alignment vertical="center" wrapText="1"/>
    </xf>
    <xf numFmtId="0" fontId="67" fillId="0" borderId="0" xfId="68" applyFont="1" applyBorder="1" applyAlignment="1">
      <alignment vertical="center" wrapText="1"/>
    </xf>
    <xf numFmtId="0" fontId="67" fillId="0" borderId="0" xfId="62" applyFont="1" applyProtection="1"/>
    <xf numFmtId="49" fontId="68" fillId="0" borderId="0" xfId="0" applyFont="1">
      <alignment vertical="top"/>
    </xf>
    <xf numFmtId="49" fontId="5" fillId="0" borderId="5" xfId="67" applyNumberFormat="1" applyFont="1" applyFill="1" applyBorder="1" applyAlignment="1" applyProtection="1">
      <alignment horizontal="center" vertical="center" wrapText="1"/>
    </xf>
    <xf numFmtId="0" fontId="81" fillId="0" borderId="0" xfId="67" applyFont="1" applyFill="1" applyAlignment="1" applyProtection="1">
      <alignment vertical="center" wrapText="1"/>
    </xf>
    <xf numFmtId="0" fontId="5" fillId="0" borderId="25" xfId="67" applyNumberFormat="1" applyFont="1" applyFill="1" applyBorder="1" applyAlignment="1" applyProtection="1">
      <alignment vertical="center" wrapText="1"/>
    </xf>
    <xf numFmtId="49" fontId="69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65" applyNumberFormat="1" applyFont="1" applyFill="1" applyBorder="1" applyAlignment="1" applyProtection="1">
      <alignment horizontal="center" vertical="center" wrapText="1"/>
    </xf>
    <xf numFmtId="49" fontId="5" fillId="0" borderId="25" xfId="0" applyNumberFormat="1" applyFont="1" applyBorder="1" applyProtection="1">
      <alignment vertical="top"/>
    </xf>
    <xf numFmtId="49" fontId="5" fillId="0" borderId="25" xfId="0" applyNumberFormat="1" applyFont="1" applyBorder="1" applyAlignment="1" applyProtection="1">
      <alignment vertical="top" wrapText="1"/>
    </xf>
    <xf numFmtId="0" fontId="5" fillId="9" borderId="5" xfId="66" applyNumberFormat="1" applyFont="1" applyFill="1" applyBorder="1" applyAlignment="1" applyProtection="1">
      <alignment horizontal="left" vertical="center" wrapText="1"/>
      <protection locked="0"/>
    </xf>
    <xf numFmtId="0" fontId="34" fillId="7" borderId="0" xfId="55" applyNumberFormat="1" applyFont="1" applyFill="1" applyBorder="1" applyAlignment="1">
      <alignment horizontal="left" vertical="center" wrapText="1"/>
    </xf>
    <xf numFmtId="0" fontId="33" fillId="7" borderId="0" xfId="55" applyNumberFormat="1" applyFont="1" applyFill="1" applyBorder="1" applyAlignment="1">
      <alignment vertical="top" wrapText="1"/>
    </xf>
    <xf numFmtId="0" fontId="34" fillId="7" borderId="0" xfId="55" applyNumberFormat="1" applyFont="1" applyFill="1" applyBorder="1" applyAlignment="1">
      <alignment vertical="center" wrapText="1"/>
    </xf>
    <xf numFmtId="0" fontId="33" fillId="7" borderId="0" xfId="55" applyNumberFormat="1" applyFont="1" applyFill="1" applyBorder="1" applyAlignment="1">
      <alignment vertical="center" wrapText="1"/>
    </xf>
    <xf numFmtId="0" fontId="73" fillId="0" borderId="0" xfId="53" applyNumberFormat="1" applyFont="1">
      <alignment vertical="top"/>
    </xf>
    <xf numFmtId="49" fontId="73" fillId="0" borderId="0" xfId="53" applyNumberFormat="1" applyFont="1">
      <alignment vertical="top"/>
    </xf>
    <xf numFmtId="0" fontId="28" fillId="0" borderId="0" xfId="67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7" fillId="0" borderId="0" xfId="65" applyFont="1" applyAlignment="1" applyProtection="1">
      <alignment vertical="center" wrapText="1"/>
    </xf>
    <xf numFmtId="0" fontId="57" fillId="7" borderId="0" xfId="65" applyFont="1" applyFill="1" applyBorder="1" applyAlignment="1" applyProtection="1">
      <alignment horizontal="center" vertical="center" wrapText="1"/>
    </xf>
    <xf numFmtId="0" fontId="57" fillId="7" borderId="0" xfId="65" applyNumberFormat="1" applyFont="1" applyFill="1" applyBorder="1" applyAlignment="1" applyProtection="1">
      <alignment horizontal="left" vertical="center" wrapText="1" indent="1"/>
    </xf>
    <xf numFmtId="0" fontId="57" fillId="7" borderId="0" xfId="65" applyFont="1" applyFill="1" applyBorder="1" applyAlignment="1" applyProtection="1">
      <alignment horizontal="right" vertical="center" wrapText="1" indent="1"/>
    </xf>
    <xf numFmtId="0" fontId="56" fillId="7" borderId="0" xfId="65" applyNumberFormat="1" applyFont="1" applyFill="1" applyBorder="1" applyAlignment="1" applyProtection="1">
      <alignment horizontal="center" vertical="center" wrapText="1"/>
    </xf>
    <xf numFmtId="0" fontId="87" fillId="0" borderId="0" xfId="65" applyFont="1" applyAlignment="1" applyProtection="1">
      <alignment vertical="center" wrapText="1"/>
    </xf>
    <xf numFmtId="14" fontId="57" fillId="7" borderId="0" xfId="65" applyNumberFormat="1" applyFont="1" applyFill="1" applyBorder="1" applyAlignment="1" applyProtection="1">
      <alignment horizontal="left" vertical="center" wrapText="1"/>
    </xf>
    <xf numFmtId="49" fontId="0" fillId="0" borderId="5" xfId="66" applyNumberFormat="1" applyFont="1" applyFill="1" applyBorder="1" applyAlignment="1" applyProtection="1">
      <alignment horizontal="left" vertical="center" wrapText="1" indent="1"/>
    </xf>
    <xf numFmtId="49" fontId="5" fillId="0" borderId="5" xfId="65" applyNumberFormat="1" applyFont="1" applyFill="1" applyBorder="1" applyAlignment="1" applyProtection="1">
      <alignment horizontal="left" vertical="center" wrapText="1" indent="1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5" fillId="9" borderId="5" xfId="65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6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65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5" applyFont="1" applyFill="1" applyBorder="1" applyAlignment="1" applyProtection="1">
      <alignment horizontal="right" vertical="center" wrapText="1" indent="1"/>
    </xf>
    <xf numFmtId="49" fontId="0" fillId="9" borderId="5" xfId="66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86" fillId="0" borderId="0" xfId="67" applyNumberFormat="1" applyFont="1" applyFill="1" applyBorder="1" applyAlignment="1" applyProtection="1">
      <alignment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22" fontId="5" fillId="0" borderId="0" xfId="62" applyNumberFormat="1" applyFont="1" applyAlignment="1" applyProtection="1">
      <alignment horizontal="left" vertical="center" wrapText="1"/>
    </xf>
    <xf numFmtId="49" fontId="0" fillId="8" borderId="5" xfId="66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0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2" fillId="0" borderId="5" xfId="36" applyNumberFormat="1" applyFont="1" applyFill="1" applyBorder="1" applyAlignment="1" applyProtection="1">
      <alignment horizontal="center" vertical="center" wrapText="1"/>
    </xf>
    <xf numFmtId="4" fontId="5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66" applyNumberFormat="1" applyFont="1" applyFill="1" applyBorder="1" applyAlignment="1" applyProtection="1">
      <alignment horizontal="left" vertical="center" wrapText="1"/>
    </xf>
    <xf numFmtId="0" fontId="17" fillId="0" borderId="0" xfId="68" applyFont="1" applyFill="1" applyBorder="1" applyAlignment="1">
      <alignment horizontal="left" vertical="center" wrapText="1" indent="1"/>
    </xf>
    <xf numFmtId="49" fontId="7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12" borderId="28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49" fontId="13" fillId="7" borderId="0" xfId="55" applyFont="1" applyFill="1" applyBorder="1" applyAlignment="1">
      <alignment horizontal="left" wrapText="1"/>
    </xf>
    <xf numFmtId="0" fontId="17" fillId="0" borderId="0" xfId="23" applyFont="1" applyFill="1" applyBorder="1" applyAlignment="1" applyProtection="1">
      <alignment horizontal="right" vertical="top" wrapText="1" indent="1"/>
    </xf>
    <xf numFmtId="49" fontId="13" fillId="7" borderId="0" xfId="55" applyFont="1" applyFill="1" applyBorder="1" applyAlignment="1">
      <alignment horizontal="justify" vertical="justify" wrapText="1"/>
    </xf>
    <xf numFmtId="49" fontId="88" fillId="0" borderId="0" xfId="31" applyNumberFormat="1" applyBorder="1" applyAlignment="1" applyProtection="1">
      <alignment vertical="center"/>
    </xf>
    <xf numFmtId="49" fontId="70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7" fillId="0" borderId="0" xfId="23" applyFont="1" applyFill="1" applyBorder="1" applyAlignment="1" applyProtection="1">
      <alignment horizontal="right" vertical="top" wrapText="1"/>
    </xf>
    <xf numFmtId="0" fontId="17" fillId="0" borderId="0" xfId="23" applyFont="1" applyFill="1" applyBorder="1" applyAlignment="1" applyProtection="1">
      <alignment horizontal="left" vertical="top" wrapText="1"/>
    </xf>
    <xf numFmtId="0" fontId="13" fillId="7" borderId="0" xfId="55" applyNumberFormat="1" applyFont="1" applyFill="1" applyBorder="1" applyAlignment="1">
      <alignment horizontal="justify" vertical="center" wrapText="1"/>
    </xf>
    <xf numFmtId="49" fontId="13" fillId="7" borderId="31" xfId="55" applyFont="1" applyFill="1" applyBorder="1" applyAlignment="1">
      <alignment vertical="center" wrapText="1"/>
    </xf>
    <xf numFmtId="49" fontId="13" fillId="7" borderId="0" xfId="55" applyFont="1" applyFill="1" applyBorder="1" applyAlignment="1">
      <alignment vertical="center" wrapText="1"/>
    </xf>
    <xf numFmtId="0" fontId="13" fillId="7" borderId="0" xfId="55" applyNumberFormat="1" applyFont="1" applyFill="1" applyBorder="1" applyAlignment="1">
      <alignment horizontal="justify" vertical="top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55" applyNumberFormat="1" applyFont="1" applyFill="1" applyBorder="1" applyAlignment="1" applyProtection="1">
      <alignment horizontal="justify" vertical="top" wrapText="1"/>
    </xf>
    <xf numFmtId="49" fontId="13" fillId="7" borderId="0" xfId="55" applyFont="1" applyFill="1" applyBorder="1" applyAlignment="1">
      <alignment horizontal="left" vertical="top" wrapText="1" indent="1"/>
    </xf>
    <xf numFmtId="0" fontId="17" fillId="14" borderId="29" xfId="29" applyNumberFormat="1" applyFont="1" applyFill="1" applyBorder="1" applyAlignment="1" applyProtection="1">
      <alignment horizontal="left" vertical="center" wrapText="1" indent="1"/>
    </xf>
    <xf numFmtId="0" fontId="17" fillId="14" borderId="30" xfId="29" applyNumberFormat="1" applyFont="1" applyFill="1" applyBorder="1" applyAlignment="1" applyProtection="1">
      <alignment horizontal="left" vertical="center" wrapText="1" indent="1"/>
    </xf>
    <xf numFmtId="49" fontId="13" fillId="7" borderId="31" xfId="55" applyFont="1" applyFill="1" applyBorder="1" applyAlignment="1">
      <alignment horizontal="left" vertical="center" wrapText="1"/>
    </xf>
    <xf numFmtId="49" fontId="13" fillId="7" borderId="0" xfId="55" applyFont="1" applyFill="1" applyBorder="1" applyAlignment="1">
      <alignment horizontal="left" vertical="center" wrapText="1"/>
    </xf>
    <xf numFmtId="0" fontId="17" fillId="0" borderId="14" xfId="68" applyFont="1" applyBorder="1" applyAlignment="1">
      <alignment horizontal="center" vertical="center" wrapText="1"/>
    </xf>
    <xf numFmtId="0" fontId="17" fillId="0" borderId="13" xfId="68" applyFont="1" applyBorder="1" applyAlignment="1">
      <alignment horizontal="center" vertical="center" wrapText="1"/>
    </xf>
    <xf numFmtId="0" fontId="7" fillId="0" borderId="0" xfId="65" applyFont="1" applyAlignment="1" applyProtection="1">
      <alignment horizontal="left" vertical="top" wrapText="1"/>
    </xf>
    <xf numFmtId="167" fontId="5" fillId="0" borderId="5" xfId="67" applyNumberFormat="1" applyFont="1" applyFill="1" applyBorder="1" applyAlignment="1" applyProtection="1">
      <alignment horizontal="center" vertical="center" wrapText="1"/>
    </xf>
    <xf numFmtId="4" fontId="5" fillId="0" borderId="5" xfId="37" applyFont="1" applyFill="1" applyBorder="1" applyAlignment="1" applyProtection="1">
      <alignment horizontal="center" vertical="center" wrapText="1"/>
    </xf>
    <xf numFmtId="0" fontId="5" fillId="0" borderId="5" xfId="67" applyFont="1" applyFill="1" applyBorder="1" applyAlignment="1" applyProtection="1">
      <alignment horizontal="center" vertical="center" wrapText="1"/>
    </xf>
    <xf numFmtId="14" fontId="5" fillId="8" borderId="16" xfId="66" applyNumberFormat="1" applyFont="1" applyFill="1" applyBorder="1" applyAlignment="1" applyProtection="1">
      <alignment horizontal="left" vertical="center" wrapText="1" indent="1"/>
    </xf>
    <xf numFmtId="14" fontId="5" fillId="8" borderId="24" xfId="66" applyNumberFormat="1" applyFont="1" applyFill="1" applyBorder="1" applyAlignment="1" applyProtection="1">
      <alignment horizontal="left" vertical="center" wrapText="1" indent="1"/>
    </xf>
    <xf numFmtId="0" fontId="32" fillId="0" borderId="20" xfId="67" applyFont="1" applyFill="1" applyBorder="1" applyAlignment="1" applyProtection="1">
      <alignment horizontal="center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 indent="1"/>
    </xf>
    <xf numFmtId="0" fontId="5" fillId="8" borderId="24" xfId="67" applyNumberFormat="1" applyFont="1" applyFill="1" applyBorder="1" applyAlignment="1" applyProtection="1">
      <alignment horizontal="left" vertical="center" wrapText="1" indent="1"/>
    </xf>
    <xf numFmtId="14" fontId="32" fillId="0" borderId="16" xfId="66" applyNumberFormat="1" applyFont="1" applyFill="1" applyBorder="1" applyAlignment="1" applyProtection="1">
      <alignment horizontal="center" vertical="center" wrapText="1"/>
    </xf>
    <xf numFmtId="14" fontId="32" fillId="0" borderId="24" xfId="66" applyNumberFormat="1" applyFont="1" applyFill="1" applyBorder="1" applyAlignment="1" applyProtection="1">
      <alignment horizontal="center" vertical="center" wrapText="1"/>
    </xf>
    <xf numFmtId="49" fontId="28" fillId="0" borderId="15" xfId="36" applyNumberFormat="1" applyFont="1" applyFill="1" applyBorder="1" applyAlignment="1" applyProtection="1">
      <alignment horizontal="center" vertical="center" wrapText="1"/>
    </xf>
    <xf numFmtId="0" fontId="17" fillId="0" borderId="14" xfId="35" applyFont="1" applyFill="1" applyBorder="1" applyAlignment="1" applyProtection="1">
      <alignment horizontal="left" vertical="center" wrapText="1" indent="1"/>
    </xf>
    <xf numFmtId="0" fontId="17" fillId="0" borderId="5" xfId="35" applyFont="1" applyFill="1" applyBorder="1" applyAlignment="1" applyProtection="1">
      <alignment horizontal="left" vertical="center" wrapText="1" indent="1"/>
    </xf>
    <xf numFmtId="0" fontId="17" fillId="0" borderId="13" xfId="35" applyFont="1" applyFill="1" applyBorder="1" applyAlignment="1" applyProtection="1">
      <alignment horizontal="left" vertical="center" wrapText="1" indent="1"/>
    </xf>
    <xf numFmtId="0" fontId="5" fillId="0" borderId="0" xfId="67" applyFont="1" applyFill="1" applyBorder="1" applyAlignment="1" applyProtection="1">
      <alignment horizontal="center" vertical="center" wrapText="1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167" fontId="5" fillId="0" borderId="13" xfId="67" applyNumberFormat="1" applyFont="1" applyFill="1" applyBorder="1" applyAlignment="1" applyProtection="1">
      <alignment horizontal="center" vertical="center" wrapText="1"/>
    </xf>
    <xf numFmtId="167" fontId="5" fillId="0" borderId="14" xfId="67" applyNumberFormat="1" applyFont="1" applyFill="1" applyBorder="1" applyAlignment="1" applyProtection="1">
      <alignment horizontal="center" vertical="center" wrapText="1"/>
    </xf>
    <xf numFmtId="49" fontId="28" fillId="7" borderId="17" xfId="36" applyNumberFormat="1" applyFont="1" applyFill="1" applyBorder="1" applyAlignment="1" applyProtection="1">
      <alignment horizontal="center" vertical="center" wrapText="1"/>
    </xf>
    <xf numFmtId="49" fontId="5" fillId="8" borderId="5" xfId="66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0" borderId="5" xfId="0" applyNumberFormat="1" applyBorder="1" applyAlignment="1">
      <alignment horizontal="center" vertical="center"/>
    </xf>
    <xf numFmtId="49" fontId="5" fillId="8" borderId="16" xfId="36" applyNumberFormat="1" applyFont="1" applyFill="1" applyBorder="1" applyAlignment="1" applyProtection="1">
      <alignment horizontal="left" vertical="center" wrapText="1"/>
    </xf>
    <xf numFmtId="49" fontId="5" fillId="8" borderId="24" xfId="36" applyNumberFormat="1" applyFont="1" applyFill="1" applyBorder="1" applyAlignment="1" applyProtection="1">
      <alignment horizontal="left" vertical="center" wrapText="1"/>
    </xf>
    <xf numFmtId="49" fontId="5" fillId="8" borderId="25" xfId="36" applyNumberFormat="1" applyFont="1" applyFill="1" applyBorder="1" applyAlignment="1" applyProtection="1">
      <alignment horizontal="left" vertical="center" wrapText="1"/>
    </xf>
    <xf numFmtId="0" fontId="5" fillId="8" borderId="16" xfId="36" applyNumberFormat="1" applyFont="1" applyFill="1" applyBorder="1" applyAlignment="1" applyProtection="1">
      <alignment horizontal="left" vertical="center" wrapText="1"/>
    </xf>
    <xf numFmtId="49" fontId="0" fillId="8" borderId="24" xfId="0" applyFill="1" applyBorder="1" applyAlignment="1" applyProtection="1">
      <alignment horizontal="left" vertical="top"/>
    </xf>
    <xf numFmtId="49" fontId="0" fillId="8" borderId="25" xfId="0" applyFill="1" applyBorder="1" applyAlignment="1" applyProtection="1">
      <alignment horizontal="left" vertical="top"/>
    </xf>
    <xf numFmtId="0" fontId="5" fillId="8" borderId="16" xfId="66" applyNumberFormat="1" applyFont="1" applyFill="1" applyBorder="1" applyAlignment="1" applyProtection="1">
      <alignment horizontal="left" vertical="center" wrapText="1"/>
    </xf>
    <xf numFmtId="0" fontId="5" fillId="8" borderId="24" xfId="66" applyNumberFormat="1" applyFont="1" applyFill="1" applyBorder="1" applyAlignment="1" applyProtection="1">
      <alignment horizontal="left" vertical="center" wrapText="1"/>
    </xf>
    <xf numFmtId="0" fontId="5" fillId="8" borderId="25" xfId="66" applyNumberFormat="1" applyFont="1" applyFill="1" applyBorder="1" applyAlignment="1" applyProtection="1">
      <alignment horizontal="left" vertical="center" wrapText="1"/>
    </xf>
    <xf numFmtId="0" fontId="5" fillId="8" borderId="5" xfId="66" applyNumberFormat="1" applyFont="1" applyFill="1" applyBorder="1" applyAlignment="1" applyProtection="1">
      <alignment horizontal="center" vertical="center" wrapText="1"/>
    </xf>
    <xf numFmtId="0" fontId="5" fillId="0" borderId="5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right" vertical="center"/>
    </xf>
    <xf numFmtId="0" fontId="5" fillId="0" borderId="20" xfId="35" applyFont="1" applyFill="1" applyBorder="1" applyAlignment="1" applyProtection="1">
      <alignment horizontal="left" vertical="center" wrapText="1" indent="1"/>
    </xf>
    <xf numFmtId="0" fontId="5" fillId="0" borderId="24" xfId="35" applyFont="1" applyFill="1" applyBorder="1" applyAlignment="1" applyProtection="1">
      <alignment horizontal="left" vertical="center" wrapText="1" indent="1"/>
    </xf>
    <xf numFmtId="0" fontId="5" fillId="0" borderId="26" xfId="35" applyFont="1" applyFill="1" applyBorder="1" applyAlignment="1" applyProtection="1">
      <alignment horizontal="left" vertical="center" wrapText="1" indent="1"/>
    </xf>
    <xf numFmtId="0" fontId="17" fillId="0" borderId="14" xfId="68" applyFont="1" applyFill="1" applyBorder="1" applyAlignment="1">
      <alignment horizontal="left" vertical="center" wrapText="1" indent="1"/>
    </xf>
    <xf numFmtId="0" fontId="17" fillId="0" borderId="5" xfId="68" applyFont="1" applyFill="1" applyBorder="1" applyAlignment="1">
      <alignment horizontal="left" vertical="center" wrapText="1" indent="1"/>
    </xf>
    <xf numFmtId="0" fontId="17" fillId="0" borderId="13" xfId="68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3" fillId="0" borderId="0" xfId="0" applyNumberFormat="1" applyFont="1" applyFill="1" applyBorder="1" applyAlignment="1">
      <alignment horizontal="center" vertical="center"/>
    </xf>
    <xf numFmtId="0" fontId="5" fillId="0" borderId="5" xfId="67" applyNumberFormat="1" applyFont="1" applyFill="1" applyBorder="1" applyAlignment="1" applyProtection="1">
      <alignment horizontal="left" vertical="top" wrapText="1"/>
    </xf>
    <xf numFmtId="0" fontId="5" fillId="0" borderId="0" xfId="67" applyFont="1" applyFill="1" applyAlignment="1" applyProtection="1">
      <alignment horizontal="left" vertical="top" wrapText="1"/>
    </xf>
    <xf numFmtId="49" fontId="5" fillId="11" borderId="5" xfId="66" applyNumberFormat="1" applyFont="1" applyFill="1" applyBorder="1" applyAlignment="1" applyProtection="1">
      <alignment horizontal="center" vertical="center" wrapText="1"/>
    </xf>
    <xf numFmtId="49" fontId="5" fillId="0" borderId="5" xfId="66" applyNumberFormat="1" applyFont="1" applyFill="1" applyBorder="1" applyAlignment="1" applyProtection="1">
      <alignment horizontal="center" vertical="center" wrapText="1"/>
    </xf>
    <xf numFmtId="49" fontId="0" fillId="9" borderId="5" xfId="66" applyNumberFormat="1" applyFont="1" applyFill="1" applyBorder="1" applyAlignment="1" applyProtection="1">
      <alignment horizontal="center" vertical="center" wrapText="1"/>
      <protection locked="0"/>
    </xf>
    <xf numFmtId="49" fontId="36" fillId="9" borderId="5" xfId="66" applyNumberFormat="1" applyFont="1" applyFill="1" applyBorder="1" applyAlignment="1" applyProtection="1">
      <alignment horizontal="center" vertical="center" wrapText="1"/>
      <protection locked="0"/>
    </xf>
    <xf numFmtId="0" fontId="73" fillId="0" borderId="0" xfId="67" applyFont="1" applyFill="1" applyBorder="1" applyAlignment="1" applyProtection="1">
      <alignment horizontal="center" vertical="center" wrapText="1"/>
    </xf>
    <xf numFmtId="0" fontId="32" fillId="0" borderId="0" xfId="67" applyFont="1" applyFill="1" applyBorder="1" applyAlignment="1" applyProtection="1">
      <alignment horizontal="center" vertical="center" wrapText="1"/>
    </xf>
    <xf numFmtId="0" fontId="5" fillId="0" borderId="5" xfId="58" applyFont="1" applyFill="1" applyBorder="1" applyAlignment="1" applyProtection="1">
      <alignment horizontal="center" vertical="center" wrapText="1"/>
    </xf>
    <xf numFmtId="0" fontId="5" fillId="8" borderId="5" xfId="66" applyNumberFormat="1" applyFont="1" applyFill="1" applyBorder="1" applyAlignment="1" applyProtection="1">
      <alignment horizontal="left" vertical="center" wrapText="1"/>
    </xf>
    <xf numFmtId="0" fontId="5" fillId="9" borderId="5" xfId="67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66" applyNumberFormat="1" applyFont="1" applyFill="1" applyBorder="1" applyAlignment="1" applyProtection="1">
      <alignment horizontal="left" vertical="center" wrapText="1"/>
      <protection locked="0"/>
    </xf>
    <xf numFmtId="0" fontId="5" fillId="8" borderId="5" xfId="66" applyNumberFormat="1" applyFont="1" applyFill="1" applyBorder="1" applyAlignment="1" applyProtection="1">
      <alignment horizontal="left" vertical="center" wrapText="1" indent="1"/>
    </xf>
    <xf numFmtId="0" fontId="0" fillId="0" borderId="5" xfId="60" applyFont="1" applyFill="1" applyBorder="1" applyAlignment="1" applyProtection="1">
      <alignment horizontal="center" vertical="center" wrapText="1"/>
    </xf>
    <xf numFmtId="0" fontId="5" fillId="0" borderId="16" xfId="67" applyNumberFormat="1" applyFont="1" applyFill="1" applyBorder="1" applyAlignment="1" applyProtection="1">
      <alignment horizontal="left" vertical="center" wrapText="1"/>
    </xf>
    <xf numFmtId="0" fontId="5" fillId="0" borderId="24" xfId="67" applyNumberFormat="1" applyFont="1" applyFill="1" applyBorder="1" applyAlignment="1" applyProtection="1">
      <alignment horizontal="left" vertical="center" wrapText="1"/>
    </xf>
    <xf numFmtId="0" fontId="5" fillId="0" borderId="25" xfId="67" applyNumberFormat="1" applyFont="1" applyFill="1" applyBorder="1" applyAlignment="1" applyProtection="1">
      <alignment horizontal="left" vertical="center" wrapText="1"/>
    </xf>
    <xf numFmtId="49" fontId="39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2" applyNumberFormat="1" applyFont="1" applyFill="1" applyBorder="1" applyAlignment="1" applyProtection="1">
      <alignment horizontal="center" vertical="center" wrapText="1"/>
    </xf>
    <xf numFmtId="0" fontId="28" fillId="7" borderId="15" xfId="36" applyNumberFormat="1" applyFont="1" applyFill="1" applyBorder="1" applyAlignment="1" applyProtection="1">
      <alignment horizontal="center" vertical="center" wrapText="1"/>
    </xf>
    <xf numFmtId="0" fontId="5" fillId="9" borderId="13" xfId="67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67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67" applyNumberFormat="1" applyFont="1" applyFill="1" applyBorder="1" applyAlignment="1" applyProtection="1">
      <alignment horizontal="left" vertical="center" wrapText="1"/>
      <protection locked="0"/>
    </xf>
    <xf numFmtId="0" fontId="17" fillId="0" borderId="15" xfId="68" applyFont="1" applyBorder="1" applyAlignment="1">
      <alignment horizontal="left" vertical="center" wrapText="1" indent="1"/>
    </xf>
    <xf numFmtId="0" fontId="5" fillId="0" borderId="0" xfId="67" applyFont="1" applyFill="1" applyAlignment="1" applyProtection="1">
      <alignment horizontal="center" vertical="top" wrapText="1"/>
    </xf>
    <xf numFmtId="0" fontId="40" fillId="7" borderId="0" xfId="67" applyFont="1" applyFill="1" applyBorder="1" applyAlignment="1" applyProtection="1">
      <alignment horizontal="center" vertical="top" wrapText="1"/>
    </xf>
    <xf numFmtId="0" fontId="5" fillId="7" borderId="5" xfId="67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32" fillId="0" borderId="5" xfId="67" applyFont="1" applyFill="1" applyBorder="1" applyAlignment="1" applyProtection="1">
      <alignment horizontal="center" vertical="center" wrapText="1"/>
    </xf>
    <xf numFmtId="49" fontId="5" fillId="7" borderId="5" xfId="67" applyNumberFormat="1" applyFont="1" applyFill="1" applyBorder="1" applyAlignment="1" applyProtection="1">
      <alignment horizontal="center" vertical="center" wrapText="1"/>
    </xf>
    <xf numFmtId="4" fontId="5" fillId="0" borderId="5" xfId="67" applyNumberFormat="1" applyFont="1" applyFill="1" applyBorder="1" applyAlignment="1" applyProtection="1">
      <alignment horizontal="right" vertical="center" wrapText="1"/>
    </xf>
    <xf numFmtId="0" fontId="5" fillId="7" borderId="5" xfId="67" applyFont="1" applyFill="1" applyBorder="1" applyAlignment="1" applyProtection="1">
      <alignment horizontal="center" vertical="center" wrapText="1"/>
    </xf>
    <xf numFmtId="0" fontId="5" fillId="0" borderId="16" xfId="67" applyNumberFormat="1" applyFont="1" applyFill="1" applyBorder="1" applyAlignment="1" applyProtection="1">
      <alignment horizontal="right" vertical="center" wrapText="1"/>
    </xf>
    <xf numFmtId="0" fontId="5" fillId="0" borderId="24" xfId="67" applyNumberFormat="1" applyFont="1" applyFill="1" applyBorder="1" applyAlignment="1" applyProtection="1">
      <alignment horizontal="right" vertical="center" wrapText="1"/>
    </xf>
    <xf numFmtId="0" fontId="5" fillId="0" borderId="25" xfId="67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67" applyNumberFormat="1" applyFont="1" applyFill="1" applyBorder="1" applyAlignment="1" applyProtection="1">
      <alignment horizontal="right" vertical="center" wrapText="1"/>
      <protection locked="0"/>
    </xf>
    <xf numFmtId="0" fontId="46" fillId="0" borderId="0" xfId="60" applyFont="1" applyFill="1" applyBorder="1" applyAlignment="1" applyProtection="1">
      <alignment horizontal="center" vertical="center" wrapText="1"/>
    </xf>
    <xf numFmtId="0" fontId="73" fillId="0" borderId="0" xfId="67" applyFont="1" applyFill="1" applyAlignment="1" applyProtection="1">
      <alignment horizontal="center" vertical="center" wrapText="1"/>
    </xf>
    <xf numFmtId="0" fontId="5" fillId="12" borderId="5" xfId="60" applyFont="1" applyFill="1" applyBorder="1" applyAlignment="1" applyProtection="1">
      <alignment horizontal="center" vertical="center" wrapText="1"/>
    </xf>
    <xf numFmtId="0" fontId="0" fillId="7" borderId="5" xfId="42" applyNumberFormat="1" applyFont="1" applyFill="1" applyBorder="1" applyAlignment="1" applyProtection="1">
      <alignment horizontal="center" vertical="center" wrapText="1"/>
    </xf>
    <xf numFmtId="0" fontId="5" fillId="8" borderId="5" xfId="67" applyNumberFormat="1" applyFont="1" applyFill="1" applyBorder="1" applyAlignment="1" applyProtection="1">
      <alignment horizontal="left" vertical="center" wrapText="1"/>
    </xf>
    <xf numFmtId="0" fontId="5" fillId="8" borderId="25" xfId="60" applyNumberFormat="1" applyFont="1" applyFill="1" applyBorder="1" applyAlignment="1" applyProtection="1">
      <alignment horizontal="left" vertical="center" wrapText="1"/>
    </xf>
    <xf numFmtId="0" fontId="73" fillId="0" borderId="0" xfId="60" applyFont="1" applyFill="1" applyBorder="1" applyAlignment="1" applyProtection="1">
      <alignment horizontal="right" vertical="center" wrapText="1"/>
    </xf>
    <xf numFmtId="0" fontId="73" fillId="0" borderId="0" xfId="66" applyNumberFormat="1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0" fontId="0" fillId="12" borderId="5" xfId="60" applyFont="1" applyFill="1" applyBorder="1" applyAlignment="1" applyProtection="1">
      <alignment horizontal="center" vertical="center" wrapText="1"/>
    </xf>
    <xf numFmtId="49" fontId="5" fillId="2" borderId="25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0" fillId="0" borderId="5" xfId="67" applyFont="1" applyFill="1" applyBorder="1" applyAlignment="1" applyProtection="1">
      <alignment horizontal="center" vertical="center" wrapText="1"/>
    </xf>
    <xf numFmtId="0" fontId="5" fillId="0" borderId="16" xfId="67" applyNumberFormat="1" applyFont="1" applyFill="1" applyBorder="1" applyAlignment="1" applyProtection="1">
      <alignment horizontal="center" vertical="center" wrapText="1"/>
    </xf>
    <xf numFmtId="0" fontId="5" fillId="0" borderId="24" xfId="67" applyNumberFormat="1" applyFont="1" applyFill="1" applyBorder="1" applyAlignment="1" applyProtection="1">
      <alignment horizontal="center" vertical="center" wrapText="1"/>
    </xf>
    <xf numFmtId="0" fontId="5" fillId="0" borderId="25" xfId="67" applyNumberFormat="1" applyFont="1" applyFill="1" applyBorder="1" applyAlignment="1" applyProtection="1">
      <alignment horizontal="center" vertical="center" wrapText="1"/>
    </xf>
    <xf numFmtId="0" fontId="5" fillId="7" borderId="25" xfId="67" applyNumberFormat="1" applyFont="1" applyFill="1" applyBorder="1" applyAlignment="1" applyProtection="1">
      <alignment horizontal="left" vertical="center" wrapText="1"/>
    </xf>
    <xf numFmtId="0" fontId="5" fillId="8" borderId="14" xfId="67" applyNumberFormat="1" applyFont="1" applyFill="1" applyBorder="1" applyAlignment="1" applyProtection="1">
      <alignment horizontal="left" vertical="center" wrapText="1"/>
    </xf>
    <xf numFmtId="4" fontId="5" fillId="0" borderId="16" xfId="67" applyNumberFormat="1" applyFont="1" applyFill="1" applyBorder="1" applyAlignment="1" applyProtection="1">
      <alignment horizontal="right" vertical="center" wrapText="1"/>
    </xf>
    <xf numFmtId="4" fontId="5" fillId="0" borderId="25" xfId="67" applyNumberFormat="1" applyFont="1" applyFill="1" applyBorder="1" applyAlignment="1" applyProtection="1">
      <alignment horizontal="right" vertical="center" wrapText="1"/>
    </xf>
    <xf numFmtId="0" fontId="5" fillId="8" borderId="14" xfId="60" applyNumberFormat="1" applyFont="1" applyFill="1" applyBorder="1" applyAlignment="1" applyProtection="1">
      <alignment horizontal="left" vertical="center" wrapText="1"/>
    </xf>
    <xf numFmtId="0" fontId="5" fillId="8" borderId="5" xfId="60" applyNumberFormat="1" applyFont="1" applyFill="1" applyBorder="1" applyAlignment="1" applyProtection="1">
      <alignment horizontal="left" vertical="center" wrapText="1"/>
    </xf>
    <xf numFmtId="0" fontId="5" fillId="7" borderId="5" xfId="67" applyFont="1" applyFill="1" applyBorder="1" applyAlignment="1" applyProtection="1">
      <alignment horizontal="center" vertical="center"/>
    </xf>
    <xf numFmtId="0" fontId="5" fillId="0" borderId="16" xfId="67" applyNumberFormat="1" applyFont="1" applyFill="1" applyBorder="1" applyAlignment="1" applyProtection="1">
      <alignment horizontal="left" vertical="top" wrapText="1"/>
    </xf>
    <xf numFmtId="0" fontId="5" fillId="0" borderId="24" xfId="67" applyNumberFormat="1" applyFont="1" applyFill="1" applyBorder="1" applyAlignment="1" applyProtection="1">
      <alignment horizontal="left" vertical="top" wrapText="1"/>
    </xf>
    <xf numFmtId="0" fontId="5" fillId="0" borderId="25" xfId="67" applyNumberFormat="1" applyFont="1" applyFill="1" applyBorder="1" applyAlignment="1" applyProtection="1">
      <alignment horizontal="left" vertical="top" wrapText="1"/>
    </xf>
    <xf numFmtId="0" fontId="0" fillId="0" borderId="5" xfId="67" applyFont="1" applyFill="1" applyBorder="1" applyAlignment="1" applyProtection="1">
      <alignment horizontal="left" vertical="center" wrapText="1"/>
    </xf>
    <xf numFmtId="0" fontId="0" fillId="0" borderId="5" xfId="67" applyFont="1" applyFill="1" applyBorder="1" applyAlignment="1" applyProtection="1">
      <alignment horizontal="left" vertical="center" wrapText="1" indent="1"/>
    </xf>
    <xf numFmtId="0" fontId="36" fillId="0" borderId="5" xfId="67" applyFont="1" applyFill="1" applyBorder="1" applyAlignment="1" applyProtection="1">
      <alignment horizontal="left" vertical="center" wrapText="1"/>
    </xf>
    <xf numFmtId="0" fontId="17" fillId="0" borderId="15" xfId="35" applyFont="1" applyFill="1" applyBorder="1" applyAlignment="1" applyProtection="1">
      <alignment horizontal="left" vertical="center" wrapText="1" indent="1"/>
    </xf>
    <xf numFmtId="49" fontId="5" fillId="0" borderId="0" xfId="53" applyBorder="1" applyAlignment="1" applyProtection="1">
      <alignment horizontal="left" vertical="top" wrapText="1"/>
    </xf>
    <xf numFmtId="0" fontId="5" fillId="7" borderId="5" xfId="61" applyNumberFormat="1" applyFont="1" applyFill="1" applyBorder="1" applyAlignment="1" applyProtection="1">
      <alignment horizontal="center" vertical="center" wrapText="1"/>
    </xf>
    <xf numFmtId="49" fontId="5" fillId="0" borderId="0" xfId="53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5" fillId="8" borderId="13" xfId="66" applyNumberFormat="1" applyFont="1" applyFill="1" applyBorder="1" applyAlignment="1" applyProtection="1">
      <alignment horizontal="left" vertical="center" wrapText="1"/>
    </xf>
    <xf numFmtId="0" fontId="5" fillId="8" borderId="15" xfId="66" applyNumberFormat="1" applyFont="1" applyFill="1" applyBorder="1" applyAlignment="1" applyProtection="1">
      <alignment horizontal="left" vertical="center" wrapText="1"/>
    </xf>
    <xf numFmtId="0" fontId="5" fillId="8" borderId="14" xfId="66" applyNumberFormat="1" applyFont="1" applyFill="1" applyBorder="1" applyAlignment="1" applyProtection="1">
      <alignment horizontal="left" vertical="center" wrapText="1"/>
    </xf>
    <xf numFmtId="49" fontId="5" fillId="2" borderId="13" xfId="66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66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66" applyNumberFormat="1" applyFont="1" applyFill="1" applyBorder="1" applyAlignment="1" applyProtection="1">
      <alignment horizontal="left" vertical="center" wrapText="1"/>
      <protection locked="0"/>
    </xf>
    <xf numFmtId="0" fontId="28" fillId="0" borderId="20" xfId="67" applyFont="1" applyFill="1" applyBorder="1" applyAlignment="1" applyProtection="1">
      <alignment horizontal="center" vertical="top" wrapText="1"/>
    </xf>
    <xf numFmtId="0" fontId="28" fillId="0" borderId="0" xfId="67" applyFont="1" applyFill="1" applyBorder="1" applyAlignment="1" applyProtection="1">
      <alignment horizontal="center" vertical="top" wrapText="1"/>
    </xf>
    <xf numFmtId="49" fontId="0" fillId="11" borderId="16" xfId="66" applyNumberFormat="1" applyFont="1" applyFill="1" applyBorder="1" applyAlignment="1" applyProtection="1">
      <alignment horizontal="center" vertical="center" wrapText="1"/>
      <protection locked="0"/>
    </xf>
    <xf numFmtId="49" fontId="36" fillId="11" borderId="25" xfId="66" applyNumberFormat="1" applyFont="1" applyFill="1" applyBorder="1" applyAlignment="1" applyProtection="1">
      <alignment horizontal="center" vertical="center" wrapText="1"/>
      <protection locked="0"/>
    </xf>
    <xf numFmtId="0" fontId="5" fillId="8" borderId="13" xfId="60" applyNumberFormat="1" applyFont="1" applyFill="1" applyBorder="1" applyAlignment="1" applyProtection="1">
      <alignment horizontal="left" vertical="center" wrapText="1"/>
    </xf>
    <xf numFmtId="0" fontId="5" fillId="8" borderId="15" xfId="60" applyNumberFormat="1" applyFont="1" applyFill="1" applyBorder="1" applyAlignment="1" applyProtection="1">
      <alignment horizontal="left" vertical="center" wrapText="1"/>
    </xf>
    <xf numFmtId="0" fontId="5" fillId="8" borderId="13" xfId="67" applyNumberFormat="1" applyFont="1" applyFill="1" applyBorder="1" applyAlignment="1" applyProtection="1">
      <alignment horizontal="left" vertical="center" wrapText="1"/>
    </xf>
    <xf numFmtId="0" fontId="5" fillId="8" borderId="15" xfId="67" applyNumberFormat="1" applyFont="1" applyFill="1" applyBorder="1" applyAlignment="1" applyProtection="1">
      <alignment horizontal="left" vertical="center" wrapText="1"/>
    </xf>
    <xf numFmtId="49" fontId="5" fillId="11" borderId="16" xfId="66" applyNumberFormat="1" applyFont="1" applyFill="1" applyBorder="1" applyAlignment="1" applyProtection="1">
      <alignment horizontal="center" vertical="center" wrapText="1"/>
    </xf>
    <xf numFmtId="49" fontId="5" fillId="11" borderId="25" xfId="66" applyNumberFormat="1" applyFont="1" applyFill="1" applyBorder="1" applyAlignment="1" applyProtection="1">
      <alignment horizontal="center" vertical="center" wrapText="1"/>
    </xf>
    <xf numFmtId="14" fontId="5" fillId="8" borderId="5" xfId="66" applyNumberFormat="1" applyFont="1" applyFill="1" applyBorder="1" applyAlignment="1" applyProtection="1">
      <alignment horizontal="left" vertical="center" wrapText="1" indent="1"/>
    </xf>
    <xf numFmtId="0" fontId="5" fillId="9" borderId="19" xfId="67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67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67" applyNumberFormat="1" applyFont="1" applyFill="1" applyBorder="1" applyAlignment="1" applyProtection="1">
      <alignment horizontal="left" vertical="center" wrapText="1"/>
      <protection locked="0"/>
    </xf>
    <xf numFmtId="14" fontId="48" fillId="0" borderId="5" xfId="66" applyNumberFormat="1" applyFont="1" applyFill="1" applyBorder="1" applyAlignment="1" applyProtection="1">
      <alignment horizontal="center" vertical="center" wrapText="1"/>
    </xf>
    <xf numFmtId="0" fontId="5" fillId="7" borderId="0" xfId="67" applyFont="1" applyFill="1" applyBorder="1" applyAlignment="1" applyProtection="1">
      <alignment horizontal="center" vertical="center" wrapText="1"/>
    </xf>
    <xf numFmtId="0" fontId="5" fillId="0" borderId="5" xfId="66" applyNumberFormat="1" applyFont="1" applyFill="1" applyBorder="1" applyAlignment="1" applyProtection="1">
      <alignment horizontal="center" vertical="center" wrapText="1"/>
    </xf>
    <xf numFmtId="0" fontId="5" fillId="12" borderId="5" xfId="58" applyFont="1" applyFill="1" applyBorder="1" applyAlignment="1" applyProtection="1">
      <alignment horizontal="center" vertical="center" wrapText="1"/>
    </xf>
    <xf numFmtId="0" fontId="28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66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6" applyNumberFormat="1" applyFont="1" applyFill="1" applyBorder="1" applyAlignment="1" applyProtection="1">
      <alignment horizontal="left" vertical="center" wrapText="1"/>
    </xf>
    <xf numFmtId="0" fontId="5" fillId="0" borderId="5" xfId="66" applyNumberFormat="1" applyFont="1" applyFill="1" applyBorder="1" applyAlignment="1" applyProtection="1">
      <alignment horizontal="left" vertical="center" wrapText="1"/>
    </xf>
    <xf numFmtId="0" fontId="5" fillId="11" borderId="5" xfId="66" applyNumberFormat="1" applyFont="1" applyFill="1" applyBorder="1" applyAlignment="1" applyProtection="1">
      <alignment horizontal="center" vertical="center" wrapText="1"/>
    </xf>
    <xf numFmtId="0" fontId="5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" fontId="5" fillId="9" borderId="5" xfId="67" applyNumberFormat="1" applyFont="1" applyFill="1" applyBorder="1" applyAlignment="1" applyProtection="1">
      <alignment horizontal="center" vertical="center" wrapText="1"/>
      <protection locked="0"/>
    </xf>
    <xf numFmtId="49" fontId="0" fillId="11" borderId="5" xfId="66" applyNumberFormat="1" applyFont="1" applyFill="1" applyBorder="1" applyAlignment="1" applyProtection="1">
      <alignment horizontal="center" vertical="center" wrapText="1"/>
      <protection locked="0"/>
    </xf>
    <xf numFmtId="49" fontId="36" fillId="11" borderId="5" xfId="66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67" applyNumberFormat="1" applyFont="1" applyFill="1" applyBorder="1" applyAlignment="1" applyProtection="1">
      <alignment horizontal="center" vertical="center" wrapText="1"/>
    </xf>
    <xf numFmtId="0" fontId="32" fillId="0" borderId="14" xfId="67" applyFont="1" applyFill="1" applyBorder="1" applyAlignment="1" applyProtection="1">
      <alignment horizontal="center" vertical="center" wrapText="1"/>
    </xf>
    <xf numFmtId="0" fontId="5" fillId="0" borderId="0" xfId="67" applyFont="1" applyFill="1" applyBorder="1" applyAlignment="1" applyProtection="1">
      <alignment horizontal="center" vertical="top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6" builtinId="30" hidden="1"/>
    <cellStyle name="20% - Акцент2" xfId="90" builtinId="34" hidden="1"/>
    <cellStyle name="20% - Акцент3" xfId="94" builtinId="38" hidden="1"/>
    <cellStyle name="20% - Акцент4" xfId="98" builtinId="42" hidden="1"/>
    <cellStyle name="20% - Акцент5" xfId="102" builtinId="46" hidden="1"/>
    <cellStyle name="20% - Акцент6" xfId="106" builtinId="50" hidden="1"/>
    <cellStyle name="40% - Акцент1" xfId="87" builtinId="31" hidden="1"/>
    <cellStyle name="40% - Акцент2" xfId="91" builtinId="35" hidden="1"/>
    <cellStyle name="40% - Акцент3" xfId="95" builtinId="39" hidden="1"/>
    <cellStyle name="40% - Акцент4" xfId="99" builtinId="43" hidden="1"/>
    <cellStyle name="40% - Акцент5" xfId="103" builtinId="47" hidden="1"/>
    <cellStyle name="40% - Акцент6" xfId="107" builtinId="51" hidden="1"/>
    <cellStyle name="60% - Акцент1" xfId="88" builtinId="32" hidden="1"/>
    <cellStyle name="60% - Акцент2" xfId="92" builtinId="36" hidden="1"/>
    <cellStyle name="60% - Акцент3" xfId="96" builtinId="40" hidden="1"/>
    <cellStyle name="60% - Акцент4" xfId="100" builtinId="44" hidden="1"/>
    <cellStyle name="60% - Акцент5" xfId="104" builtinId="48" hidden="1"/>
    <cellStyle name="60% - Акцент6" xfId="108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5" builtinId="29" hidden="1"/>
    <cellStyle name="Акцент2" xfId="89" builtinId="33" hidden="1"/>
    <cellStyle name="Акцент3" xfId="93" builtinId="37" hidden="1"/>
    <cellStyle name="Акцент4" xfId="97" builtinId="41" hidden="1"/>
    <cellStyle name="Акцент5" xfId="101" builtinId="45" hidden="1"/>
    <cellStyle name="Акцент6" xfId="105" builtinId="49" hidden="1"/>
    <cellStyle name="Ввод " xfId="30" builtinId="20" customBuiltin="1"/>
    <cellStyle name="Вывод" xfId="77" builtinId="21" hidden="1"/>
    <cellStyle name="Вычисление" xfId="78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70" builtinId="16" hidden="1"/>
    <cellStyle name="Заголовок 2" xfId="71" builtinId="17" hidden="1"/>
    <cellStyle name="Заголовок 3" xfId="72" builtinId="18" hidden="1"/>
    <cellStyle name="Заголовок 4" xfId="73" builtinId="19" hidden="1"/>
    <cellStyle name="ЗаголовокСтолбца" xfId="36"/>
    <cellStyle name="Значение" xfId="37"/>
    <cellStyle name="Итог" xfId="84" builtinId="25" hidden="1"/>
    <cellStyle name="Контрольная ячейка" xfId="80" builtinId="23" hidden="1"/>
    <cellStyle name="Название" xfId="69" builtinId="15" hidden="1"/>
    <cellStyle name="Нейтральный" xfId="76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41"/>
    <cellStyle name="Обычный 14" xfId="42"/>
    <cellStyle name="Обычный 14 2" xfId="43"/>
    <cellStyle name="Обычный 14 3" xfId="44"/>
    <cellStyle name="Обычный 14 4" xfId="45"/>
    <cellStyle name="Обычный 14 5" xfId="46"/>
    <cellStyle name="Обычный 15" xfId="47"/>
    <cellStyle name="Обычный 2" xfId="48"/>
    <cellStyle name="Обычный 2 10 2" xfId="49"/>
    <cellStyle name="Обычный 2 2" xfId="50"/>
    <cellStyle name="Обычный 2 3" xfId="51"/>
    <cellStyle name="Обычный 2 4" xfId="52"/>
    <cellStyle name="Обычный 3" xfId="53"/>
    <cellStyle name="Обычный 3 2" xfId="54"/>
    <cellStyle name="Обычный 3 3" xfId="55"/>
    <cellStyle name="Обычный 4" xfId="56"/>
    <cellStyle name="Обычный 5" xfId="57"/>
    <cellStyle name="Обычный_BALANCE.WARM.2007YEAR(FACT)" xfId="58"/>
    <cellStyle name="Обычный_INVEST.WARM.PLAN.4.78(v0.1)" xfId="59"/>
    <cellStyle name="Обычный_JKH.OPEN.INFO.HVS(v3.5)_цены161210" xfId="60"/>
    <cellStyle name="Обычный_JKH.OPEN.INFO.PRICE.VO_v4.0(10.02.11)" xfId="61"/>
    <cellStyle name="Обычный_MINENERGO.340.PRIL79(v0.1)" xfId="62"/>
    <cellStyle name="Обычный_PREDEL.JKH.2010(v1.3)" xfId="63"/>
    <cellStyle name="Обычный_razrabotka_sablonov_po_WKU" xfId="64"/>
    <cellStyle name="Обычный_SIMPLE_1_massive2" xfId="65"/>
    <cellStyle name="Обычный_ЖКУ_проект3" xfId="66"/>
    <cellStyle name="Обычный_Мониторинг инвестиций" xfId="67"/>
    <cellStyle name="Обычный_Шаблон по источникам для Модуля Реестр (2)" xfId="68"/>
    <cellStyle name="Плохой" xfId="75" builtinId="27" hidden="1"/>
    <cellStyle name="Пояснение" xfId="83" builtinId="53" hidden="1"/>
    <cellStyle name="Примечание" xfId="82" builtinId="10" hidden="1"/>
    <cellStyle name="Связанная ячейка" xfId="79" builtinId="24" hidden="1"/>
    <cellStyle name="Текст предупреждения" xfId="81" builtinId="11" hidden="1"/>
    <cellStyle name="Хороший" xfId="74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501650</xdr:rowOff>
    </xdr:from>
    <xdr:to>
      <xdr:col>3</xdr:col>
      <xdr:colOff>0</xdr:colOff>
      <xdr:row>113</xdr:row>
      <xdr:rowOff>31882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38100</xdr:rowOff>
    </xdr:from>
    <xdr:to>
      <xdr:col>3</xdr:col>
      <xdr:colOff>0</xdr:colOff>
      <xdr:row>18</xdr:row>
      <xdr:rowOff>501650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146050</xdr:rowOff>
    </xdr:from>
    <xdr:to>
      <xdr:col>3</xdr:col>
      <xdr:colOff>0</xdr:colOff>
      <xdr:row>18</xdr:row>
      <xdr:rowOff>38100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53975</xdr:rowOff>
    </xdr:from>
    <xdr:to>
      <xdr:col>3</xdr:col>
      <xdr:colOff>0</xdr:colOff>
      <xdr:row>15</xdr:row>
      <xdr:rowOff>146182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76200</xdr:rowOff>
    </xdr:from>
    <xdr:to>
      <xdr:col>3</xdr:col>
      <xdr:colOff>0</xdr:colOff>
      <xdr:row>13</xdr:row>
      <xdr:rowOff>53975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107950</xdr:rowOff>
    </xdr:from>
    <xdr:to>
      <xdr:col>3</xdr:col>
      <xdr:colOff>0</xdr:colOff>
      <xdr:row>12</xdr:row>
      <xdr:rowOff>76200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108082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19354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19354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19354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19354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19355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19355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19355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19355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2</xdr:col>
      <xdr:colOff>1304925</xdr:colOff>
      <xdr:row>2</xdr:row>
      <xdr:rowOff>228600</xdr:rowOff>
    </xdr:to>
    <xdr:sp macro="" textlink="">
      <xdr:nvSpPr>
        <xdr:cNvPr id="193554" name="cmdAct_1"/>
        <xdr:cNvSpPr txBox="1">
          <a:spLocks noChangeArrowheads="1"/>
        </xdr:cNvSpPr>
      </xdr:nvSpPr>
      <xdr:spPr bwMode="auto">
        <a:xfrm>
          <a:off x="1019175" y="257175"/>
          <a:ext cx="1085850" cy="219075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19355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19355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2</xdr:row>
      <xdr:rowOff>0</xdr:rowOff>
    </xdr:from>
    <xdr:to>
      <xdr:col>4</xdr:col>
      <xdr:colOff>133350</xdr:colOff>
      <xdr:row>2</xdr:row>
      <xdr:rowOff>219075</xdr:rowOff>
    </xdr:to>
    <xdr:sp macro="" textlink="">
      <xdr:nvSpPr>
        <xdr:cNvPr id="193558" name="cmdNoInet_1" hidden="1"/>
        <xdr:cNvSpPr txBox="1">
          <a:spLocks noChangeArrowheads="1"/>
        </xdr:cNvSpPr>
      </xdr:nvSpPr>
      <xdr:spPr bwMode="auto">
        <a:xfrm>
          <a:off x="1019175" y="247650"/>
          <a:ext cx="1685925" cy="219075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cs typeface="Tahoma"/>
            </a:rPr>
            <a:t>Ошибка подключения</a:t>
          </a:r>
        </a:p>
      </xdr:txBody>
    </xdr:sp>
    <xdr:clientData/>
  </xdr:twoCellAnchor>
  <xdr:twoCellAnchor editAs="oneCell">
    <xdr:from>
      <xdr:col>2</xdr:col>
      <xdr:colOff>200025</xdr:colOff>
      <xdr:row>1</xdr:row>
      <xdr:rowOff>133350</xdr:rowOff>
    </xdr:from>
    <xdr:to>
      <xdr:col>2</xdr:col>
      <xdr:colOff>447675</xdr:colOff>
      <xdr:row>4</xdr:row>
      <xdr:rowOff>38100</xdr:rowOff>
    </xdr:to>
    <xdr:sp macro="" textlink="">
      <xdr:nvSpPr>
        <xdr:cNvPr id="193559" name="cmdNoInet_2" hidden="1"/>
        <xdr:cNvSpPr txBox="1">
          <a:spLocks noChangeArrowheads="1"/>
        </xdr:cNvSpPr>
      </xdr:nvSpPr>
      <xdr:spPr bwMode="auto">
        <a:xfrm>
          <a:off x="1000125" y="171450"/>
          <a:ext cx="247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ru-RU" sz="1800" b="1" i="0" u="none" strike="noStrike" baseline="0">
              <a:solidFill>
                <a:srgbClr val="FFFFFF"/>
              </a:solidFill>
              <a:latin typeface="Calibri"/>
            </a:rPr>
            <a:t>!</a:t>
          </a:r>
        </a:p>
      </xdr:txBody>
    </xdr:sp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19356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19356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19356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19356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19356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19356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0275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0275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203777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37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37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20377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20377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0480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0480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38100</xdr:colOff>
      <xdr:row>30</xdr:row>
      <xdr:rowOff>0</xdr:rowOff>
    </xdr:from>
    <xdr:to>
      <xdr:col>27</xdr:col>
      <xdr:colOff>228600</xdr:colOff>
      <xdr:row>30</xdr:row>
      <xdr:rowOff>190500</xdr:rowOff>
    </xdr:to>
    <xdr:grpSp>
      <xdr:nvGrpSpPr>
        <xdr:cNvPr id="205825" name="shCalendar" hidden="1"/>
        <xdr:cNvGrpSpPr>
          <a:grpSpLocks/>
        </xdr:cNvGrpSpPr>
      </xdr:nvGrpSpPr>
      <xdr:grpSpPr bwMode="auto">
        <a:xfrm>
          <a:off x="15306675" y="73437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58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8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20582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20582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84</xdr:col>
      <xdr:colOff>0</xdr:colOff>
      <xdr:row>3</xdr:row>
      <xdr:rowOff>9525</xdr:rowOff>
    </xdr:from>
    <xdr:to>
      <xdr:col>84</xdr:col>
      <xdr:colOff>190500</xdr:colOff>
      <xdr:row>4</xdr:row>
      <xdr:rowOff>161925</xdr:rowOff>
    </xdr:to>
    <xdr:grpSp>
      <xdr:nvGrpSpPr>
        <xdr:cNvPr id="205828" name="shCalendar" hidden="1"/>
        <xdr:cNvGrpSpPr>
          <a:grpSpLocks/>
        </xdr:cNvGrpSpPr>
      </xdr:nvGrpSpPr>
      <xdr:grpSpPr bwMode="auto">
        <a:xfrm>
          <a:off x="596169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5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0684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0685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207873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787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787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20787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20787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0889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0889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209921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99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99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20992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20992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1094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1094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1196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21197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1299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21299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212995" name="shCalendar" hidden="1"/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29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29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214017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40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40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1504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1504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217089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7090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7091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94561" name="shCalendar" hidden="1"/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45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45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19456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194563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194564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246697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194565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0450" y="491490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194566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196609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196610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196611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19661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19661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197633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76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76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19763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197635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19763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1976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1976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19865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19865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199681" name="shCalendar" hidden="1"/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96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96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19968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19968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0070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20070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201729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17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17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201730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201731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8"/>
  </cols>
  <sheetData/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32"/>
  <sheetViews>
    <sheetView showGridLines="0" topLeftCell="I4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7"/>
    <col min="26" max="26" width="11.140625" style="297" customWidth="1"/>
    <col min="27" max="34" width="10.5703125" style="297"/>
    <col min="35" max="16384" width="10.5703125" style="35"/>
  </cols>
  <sheetData>
    <row r="1" spans="7:34" hidden="1">
      <c r="Q1" s="294"/>
      <c r="R1" s="294"/>
    </row>
    <row r="2" spans="7:34" hidden="1">
      <c r="U2" s="294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02" t="s">
        <v>56</v>
      </c>
      <c r="M5" s="703"/>
      <c r="N5" s="703"/>
      <c r="O5" s="703"/>
      <c r="P5" s="703"/>
      <c r="Q5" s="703"/>
      <c r="R5" s="703"/>
      <c r="S5" s="703"/>
      <c r="T5" s="703"/>
      <c r="U5" s="70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69"/>
      <c r="O7" s="719" t="str">
        <f>IF(NameOrPr_ch="",IF(NameOrPr="","",NameOrPr),NameOrPr_ch)</f>
        <v>Региональная служба по тарифам Нижегородской области</v>
      </c>
      <c r="P7" s="719"/>
      <c r="Q7" s="719"/>
      <c r="R7" s="719"/>
      <c r="S7" s="719"/>
      <c r="T7" s="719"/>
      <c r="U7" s="719"/>
      <c r="V7" s="719"/>
      <c r="W7" s="622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</row>
    <row r="8" spans="7:34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69"/>
      <c r="O8" s="719" t="str">
        <f>IF(datePr_ch="",IF(datePr="","",datePr),datePr_ch)</f>
        <v>18.12.2018</v>
      </c>
      <c r="P8" s="719"/>
      <c r="Q8" s="719"/>
      <c r="R8" s="719"/>
      <c r="S8" s="719"/>
      <c r="T8" s="719"/>
      <c r="U8" s="719"/>
      <c r="V8" s="719"/>
      <c r="W8" s="622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</row>
    <row r="9" spans="7:34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69"/>
      <c r="O9" s="719" t="str">
        <f>IF(numberPr_ch="",IF(numberPr="","",numberPr),numberPr_ch)</f>
        <v>53/65</v>
      </c>
      <c r="P9" s="719"/>
      <c r="Q9" s="719"/>
      <c r="R9" s="719"/>
      <c r="S9" s="719"/>
      <c r="T9" s="719"/>
      <c r="U9" s="719"/>
      <c r="V9" s="719"/>
      <c r="W9" s="622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</row>
    <row r="10" spans="7:34" s="461" customFormat="1" ht="18.75">
      <c r="G10" s="462"/>
      <c r="H10" s="462"/>
      <c r="L10" s="460"/>
      <c r="M10" s="619" t="s">
        <v>1423</v>
      </c>
      <c r="N10" s="469"/>
      <c r="O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19"/>
      <c r="Q10" s="719"/>
      <c r="R10" s="719"/>
      <c r="S10" s="719"/>
      <c r="T10" s="719"/>
      <c r="U10" s="719"/>
      <c r="V10" s="719"/>
      <c r="W10" s="62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</row>
    <row r="11" spans="7:34" s="254" customFormat="1" ht="15.75" hidden="1" customHeight="1">
      <c r="G11" s="253"/>
      <c r="H11" s="253"/>
      <c r="L11" s="695"/>
      <c r="M11" s="695"/>
      <c r="N11" s="210"/>
      <c r="O11" s="287"/>
      <c r="P11" s="287"/>
      <c r="Q11" s="287"/>
      <c r="R11" s="287"/>
      <c r="S11" s="287"/>
      <c r="T11" s="287"/>
      <c r="U11" s="314" t="s">
        <v>1228</v>
      </c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</row>
    <row r="12" spans="7:34" s="254" customFormat="1">
      <c r="G12" s="253"/>
      <c r="H12" s="253"/>
      <c r="L12" s="210"/>
      <c r="M12" s="210"/>
      <c r="N12" s="210"/>
      <c r="O12" s="714"/>
      <c r="P12" s="714"/>
      <c r="Q12" s="714"/>
      <c r="R12" s="714"/>
      <c r="S12" s="714"/>
      <c r="T12" s="714"/>
      <c r="U12" s="714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</row>
    <row r="13" spans="7:34" ht="15" customHeight="1">
      <c r="J13" s="86"/>
      <c r="K13" s="86"/>
      <c r="L13" s="660" t="s">
        <v>1356</v>
      </c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 t="s">
        <v>1357</v>
      </c>
    </row>
    <row r="14" spans="7:34" ht="15" customHeight="1">
      <c r="J14" s="86"/>
      <c r="K14" s="86"/>
      <c r="L14" s="660" t="s">
        <v>941</v>
      </c>
      <c r="M14" s="660" t="s">
        <v>1271</v>
      </c>
      <c r="N14" s="660"/>
      <c r="O14" s="725" t="s">
        <v>1380</v>
      </c>
      <c r="P14" s="725"/>
      <c r="Q14" s="725"/>
      <c r="R14" s="725"/>
      <c r="S14" s="725"/>
      <c r="T14" s="725"/>
      <c r="U14" s="660" t="s">
        <v>1190</v>
      </c>
      <c r="V14" s="724" t="s">
        <v>1124</v>
      </c>
      <c r="W14" s="660"/>
    </row>
    <row r="15" spans="7:34" ht="14.25" customHeight="1">
      <c r="J15" s="86"/>
      <c r="K15" s="86"/>
      <c r="L15" s="660"/>
      <c r="M15" s="660"/>
      <c r="N15" s="660"/>
      <c r="O15" s="250" t="s">
        <v>1381</v>
      </c>
      <c r="P15" s="715" t="s">
        <v>1120</v>
      </c>
      <c r="Q15" s="715"/>
      <c r="R15" s="694" t="s">
        <v>1382</v>
      </c>
      <c r="S15" s="694"/>
      <c r="T15" s="694"/>
      <c r="U15" s="660"/>
      <c r="V15" s="724"/>
      <c r="W15" s="660"/>
    </row>
    <row r="16" spans="7:34" ht="33.75" customHeight="1">
      <c r="J16" s="86"/>
      <c r="K16" s="86"/>
      <c r="L16" s="660"/>
      <c r="M16" s="660"/>
      <c r="N16" s="660"/>
      <c r="O16" s="433" t="s">
        <v>1383</v>
      </c>
      <c r="P16" s="434" t="s">
        <v>1384</v>
      </c>
      <c r="Q16" s="434" t="s">
        <v>1251</v>
      </c>
      <c r="R16" s="435" t="s">
        <v>1123</v>
      </c>
      <c r="S16" s="720" t="s">
        <v>1122</v>
      </c>
      <c r="T16" s="720"/>
      <c r="U16" s="660"/>
      <c r="V16" s="724"/>
      <c r="W16" s="660"/>
    </row>
    <row r="17" spans="1:35" ht="12" customHeight="1">
      <c r="J17" s="86"/>
      <c r="K17" s="247">
        <v>1</v>
      </c>
      <c r="L17" s="571" t="s">
        <v>942</v>
      </c>
      <c r="M17" s="571" t="s">
        <v>898</v>
      </c>
      <c r="N17" s="578" t="str">
        <f ca="1">OFFSET(N17,0,-1)</f>
        <v>2</v>
      </c>
      <c r="O17" s="572">
        <f ca="1">OFFSET(O17,0,-1)+1</f>
        <v>3</v>
      </c>
      <c r="P17" s="572">
        <f ca="1">OFFSET(P17,0,-1)+1</f>
        <v>4</v>
      </c>
      <c r="Q17" s="572">
        <f ca="1">OFFSET(Q17,0,-1)+1</f>
        <v>5</v>
      </c>
      <c r="R17" s="572">
        <f ca="1">OFFSET(R17,0,-1)+1</f>
        <v>6</v>
      </c>
      <c r="S17" s="726">
        <f ca="1">OFFSET(S17,0,-1)+1</f>
        <v>7</v>
      </c>
      <c r="T17" s="726"/>
      <c r="U17" s="572">
        <f ca="1">OFFSET(U17,0,-2)+1</f>
        <v>8</v>
      </c>
      <c r="V17" s="578">
        <f ca="1">OFFSET(V17,0,-1)</f>
        <v>8</v>
      </c>
      <c r="W17" s="572">
        <f ca="1">OFFSET(W17,0,-1)+1</f>
        <v>9</v>
      </c>
    </row>
    <row r="18" spans="1:35" ht="22.5">
      <c r="A18" s="713">
        <v>1</v>
      </c>
      <c r="B18" s="339"/>
      <c r="C18" s="339"/>
      <c r="D18" s="339"/>
      <c r="E18" s="340"/>
      <c r="F18" s="341"/>
      <c r="G18" s="341"/>
      <c r="H18" s="341"/>
      <c r="I18" s="342"/>
      <c r="J18" s="180"/>
      <c r="K18" s="180"/>
      <c r="L18" s="566">
        <f>mergeValue(A18)</f>
        <v>1</v>
      </c>
      <c r="M18" s="570" t="s">
        <v>869</v>
      </c>
      <c r="N18" s="576"/>
      <c r="O18" s="692"/>
      <c r="P18" s="692"/>
      <c r="Q18" s="692"/>
      <c r="R18" s="692"/>
      <c r="S18" s="692"/>
      <c r="T18" s="692"/>
      <c r="U18" s="692"/>
      <c r="V18" s="692"/>
      <c r="W18" s="590" t="s">
        <v>1390</v>
      </c>
    </row>
    <row r="19" spans="1:35" ht="22.5">
      <c r="A19" s="713"/>
      <c r="B19" s="713">
        <v>1</v>
      </c>
      <c r="C19" s="339"/>
      <c r="D19" s="339"/>
      <c r="E19" s="341"/>
      <c r="F19" s="341"/>
      <c r="G19" s="341"/>
      <c r="H19" s="341"/>
      <c r="I19" s="200"/>
      <c r="J19" s="181"/>
      <c r="K19" s="35"/>
      <c r="L19" s="338" t="str">
        <f>mergeValue(A19) &amp;"."&amp; mergeValue(B19)</f>
        <v>1.1</v>
      </c>
      <c r="M19" s="159" t="s">
        <v>864</v>
      </c>
      <c r="N19" s="284"/>
      <c r="O19" s="716"/>
      <c r="P19" s="716"/>
      <c r="Q19" s="716"/>
      <c r="R19" s="716"/>
      <c r="S19" s="716"/>
      <c r="T19" s="716"/>
      <c r="U19" s="716"/>
      <c r="V19" s="716"/>
      <c r="W19" s="285" t="s">
        <v>1391</v>
      </c>
    </row>
    <row r="20" spans="1:35" ht="45">
      <c r="A20" s="713"/>
      <c r="B20" s="713"/>
      <c r="C20" s="713">
        <v>1</v>
      </c>
      <c r="D20" s="339"/>
      <c r="E20" s="341"/>
      <c r="F20" s="341"/>
      <c r="G20" s="341"/>
      <c r="H20" s="341"/>
      <c r="I20" s="343"/>
      <c r="J20" s="181"/>
      <c r="K20" s="101"/>
      <c r="L20" s="338" t="str">
        <f>mergeValue(A20) &amp;"."&amp; mergeValue(B20)&amp;"."&amp; mergeValue(C20)</f>
        <v>1.1.1</v>
      </c>
      <c r="M20" s="160" t="s">
        <v>1248</v>
      </c>
      <c r="N20" s="284"/>
      <c r="O20" s="716"/>
      <c r="P20" s="716"/>
      <c r="Q20" s="716"/>
      <c r="R20" s="716"/>
      <c r="S20" s="716"/>
      <c r="T20" s="716"/>
      <c r="U20" s="716"/>
      <c r="V20" s="716"/>
      <c r="W20" s="285" t="s">
        <v>57</v>
      </c>
      <c r="AA20" s="316"/>
    </row>
    <row r="21" spans="1:35" ht="33.75">
      <c r="A21" s="713"/>
      <c r="B21" s="713"/>
      <c r="C21" s="713"/>
      <c r="D21" s="713">
        <v>1</v>
      </c>
      <c r="E21" s="341"/>
      <c r="F21" s="341"/>
      <c r="G21" s="341"/>
      <c r="H21" s="341"/>
      <c r="I21" s="714"/>
      <c r="J21" s="181"/>
      <c r="K21" s="101"/>
      <c r="L21" s="338" t="str">
        <f>mergeValue(A21) &amp;"."&amp; mergeValue(B21)&amp;"."&amp; mergeValue(C21)&amp;"."&amp; mergeValue(D21)</f>
        <v>1.1.1.1</v>
      </c>
      <c r="M21" s="161" t="s">
        <v>1272</v>
      </c>
      <c r="N21" s="284"/>
      <c r="O21" s="718"/>
      <c r="P21" s="718"/>
      <c r="Q21" s="718"/>
      <c r="R21" s="718"/>
      <c r="S21" s="718"/>
      <c r="T21" s="718"/>
      <c r="U21" s="718"/>
      <c r="V21" s="718"/>
      <c r="W21" s="285" t="s">
        <v>58</v>
      </c>
      <c r="AA21" s="316"/>
    </row>
    <row r="22" spans="1:35" ht="33.75">
      <c r="A22" s="713"/>
      <c r="B22" s="713"/>
      <c r="C22" s="713"/>
      <c r="D22" s="713"/>
      <c r="E22" s="713">
        <v>1</v>
      </c>
      <c r="F22" s="341"/>
      <c r="G22" s="341"/>
      <c r="H22" s="341"/>
      <c r="I22" s="714"/>
      <c r="J22" s="714"/>
      <c r="K22" s="101"/>
      <c r="L22" s="338" t="str">
        <f>mergeValue(A22) &amp;"."&amp; mergeValue(B22)&amp;"."&amp; mergeValue(C22)&amp;"."&amp; mergeValue(D22)&amp;"."&amp; mergeValue(E22)</f>
        <v>1.1.1.1.1</v>
      </c>
      <c r="M22" s="172" t="s">
        <v>856</v>
      </c>
      <c r="N22" s="285"/>
      <c r="O22" s="717"/>
      <c r="P22" s="717"/>
      <c r="Q22" s="717"/>
      <c r="R22" s="717"/>
      <c r="S22" s="717"/>
      <c r="T22" s="717"/>
      <c r="U22" s="717"/>
      <c r="V22" s="717"/>
      <c r="W22" s="285" t="s">
        <v>1392</v>
      </c>
      <c r="Y22" s="316" t="str">
        <f>strCheckUnique(Z22:Z25)</f>
        <v/>
      </c>
      <c r="AA22" s="316"/>
    </row>
    <row r="23" spans="1:35" ht="66" customHeight="1">
      <c r="A23" s="713"/>
      <c r="B23" s="713"/>
      <c r="C23" s="713"/>
      <c r="D23" s="713"/>
      <c r="E23" s="713"/>
      <c r="F23" s="339">
        <v>1</v>
      </c>
      <c r="G23" s="339"/>
      <c r="H23" s="339"/>
      <c r="I23" s="714"/>
      <c r="J23" s="714"/>
      <c r="K23" s="343"/>
      <c r="L23" s="338" t="str">
        <f>mergeValue(A23) &amp;"."&amp; mergeValue(B23)&amp;"."&amp; mergeValue(C23)&amp;"."&amp; mergeValue(D23)&amp;"."&amp; mergeValue(E23)&amp;"."&amp; mergeValue(F23)</f>
        <v>1.1.1.1.1.1</v>
      </c>
      <c r="M23" s="332"/>
      <c r="N23" s="710"/>
      <c r="O23" s="192"/>
      <c r="P23" s="192"/>
      <c r="Q23" s="192"/>
      <c r="R23" s="711"/>
      <c r="S23" s="709" t="s">
        <v>933</v>
      </c>
      <c r="T23" s="711"/>
      <c r="U23" s="709" t="s">
        <v>934</v>
      </c>
      <c r="V23" s="281"/>
      <c r="W23" s="721" t="s">
        <v>1393</v>
      </c>
      <c r="X23" s="297" t="str">
        <f>strCheckDate(O24:V24)</f>
        <v/>
      </c>
      <c r="Z23" s="316" t="str">
        <f>IF(M23="","",M23 )</f>
        <v/>
      </c>
      <c r="AA23" s="316"/>
      <c r="AB23" s="316"/>
      <c r="AC23" s="316"/>
    </row>
    <row r="24" spans="1:35" ht="14.25" hidden="1" customHeight="1">
      <c r="A24" s="713"/>
      <c r="B24" s="713"/>
      <c r="C24" s="713"/>
      <c r="D24" s="713"/>
      <c r="E24" s="713"/>
      <c r="F24" s="339"/>
      <c r="G24" s="339"/>
      <c r="H24" s="339"/>
      <c r="I24" s="714"/>
      <c r="J24" s="714"/>
      <c r="K24" s="343"/>
      <c r="L24" s="171"/>
      <c r="M24" s="205"/>
      <c r="N24" s="710"/>
      <c r="O24" s="298"/>
      <c r="P24" s="295"/>
      <c r="Q24" s="296" t="str">
        <f>R23 &amp; "-" &amp; T23</f>
        <v>-</v>
      </c>
      <c r="R24" s="711"/>
      <c r="S24" s="709"/>
      <c r="T24" s="712"/>
      <c r="U24" s="709"/>
      <c r="V24" s="281"/>
      <c r="W24" s="722"/>
      <c r="AA24" s="316"/>
    </row>
    <row r="25" spans="1:35" customFormat="1" ht="15" customHeight="1">
      <c r="A25" s="713"/>
      <c r="B25" s="713"/>
      <c r="C25" s="713"/>
      <c r="D25" s="713"/>
      <c r="E25" s="713"/>
      <c r="F25" s="339"/>
      <c r="G25" s="339"/>
      <c r="H25" s="339"/>
      <c r="I25" s="714"/>
      <c r="J25" s="714"/>
      <c r="K25" s="201"/>
      <c r="L25" s="112"/>
      <c r="M25" s="175" t="s">
        <v>1273</v>
      </c>
      <c r="N25" s="197"/>
      <c r="O25" s="157"/>
      <c r="P25" s="157"/>
      <c r="Q25" s="157"/>
      <c r="R25" s="261"/>
      <c r="S25" s="198"/>
      <c r="T25" s="198"/>
      <c r="U25" s="198"/>
      <c r="V25" s="186"/>
      <c r="W25" s="723"/>
      <c r="X25" s="306"/>
      <c r="Y25" s="306"/>
      <c r="Z25" s="306"/>
      <c r="AA25" s="316"/>
      <c r="AB25" s="306"/>
      <c r="AC25" s="297"/>
      <c r="AD25" s="297"/>
      <c r="AE25" s="297"/>
      <c r="AF25" s="297"/>
      <c r="AG25" s="297"/>
      <c r="AH25" s="297"/>
      <c r="AI25" s="35"/>
    </row>
    <row r="26" spans="1:35" customFormat="1" ht="15" customHeight="1">
      <c r="A26" s="713"/>
      <c r="B26" s="713"/>
      <c r="C26" s="713"/>
      <c r="D26" s="713"/>
      <c r="E26" s="339"/>
      <c r="F26" s="341"/>
      <c r="G26" s="341"/>
      <c r="H26" s="341"/>
      <c r="I26" s="714"/>
      <c r="J26" s="85"/>
      <c r="K26" s="201"/>
      <c r="L26" s="112"/>
      <c r="M26" s="164" t="s">
        <v>859</v>
      </c>
      <c r="N26" s="197"/>
      <c r="O26" s="157"/>
      <c r="P26" s="157"/>
      <c r="Q26" s="157"/>
      <c r="R26" s="261"/>
      <c r="S26" s="198"/>
      <c r="T26" s="198"/>
      <c r="U26" s="197"/>
      <c r="V26" s="198"/>
      <c r="W26" s="18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</row>
    <row r="27" spans="1:35" customFormat="1" ht="15" customHeight="1">
      <c r="A27" s="713"/>
      <c r="B27" s="713"/>
      <c r="C27" s="713"/>
      <c r="D27" s="339"/>
      <c r="E27" s="344"/>
      <c r="F27" s="341"/>
      <c r="G27" s="341"/>
      <c r="H27" s="341"/>
      <c r="I27" s="201"/>
      <c r="J27" s="85"/>
      <c r="K27" s="180"/>
      <c r="L27" s="112"/>
      <c r="M27" s="163" t="s">
        <v>1274</v>
      </c>
      <c r="N27" s="197"/>
      <c r="O27" s="157"/>
      <c r="P27" s="157"/>
      <c r="Q27" s="157"/>
      <c r="R27" s="261"/>
      <c r="S27" s="198"/>
      <c r="T27" s="198"/>
      <c r="U27" s="197"/>
      <c r="V27" s="198"/>
      <c r="W27" s="18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</row>
    <row r="28" spans="1:35" customFormat="1" ht="15" customHeight="1">
      <c r="A28" s="713"/>
      <c r="B28" s="713"/>
      <c r="C28" s="339"/>
      <c r="D28" s="339"/>
      <c r="E28" s="344"/>
      <c r="F28" s="341"/>
      <c r="G28" s="341"/>
      <c r="H28" s="341"/>
      <c r="I28" s="201"/>
      <c r="J28" s="85"/>
      <c r="K28" s="180"/>
      <c r="L28" s="112"/>
      <c r="M28" s="162" t="s">
        <v>1249</v>
      </c>
      <c r="N28" s="198"/>
      <c r="O28" s="162"/>
      <c r="P28" s="162"/>
      <c r="Q28" s="162"/>
      <c r="R28" s="261"/>
      <c r="S28" s="198"/>
      <c r="T28" s="198"/>
      <c r="U28" s="197"/>
      <c r="V28" s="198"/>
      <c r="W28" s="18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</row>
    <row r="29" spans="1:35" customFormat="1" ht="15" customHeight="1">
      <c r="A29" s="713"/>
      <c r="B29" s="339"/>
      <c r="C29" s="344"/>
      <c r="D29" s="344"/>
      <c r="E29" s="344"/>
      <c r="F29" s="341"/>
      <c r="G29" s="341"/>
      <c r="H29" s="341"/>
      <c r="I29" s="201"/>
      <c r="J29" s="85"/>
      <c r="K29" s="180"/>
      <c r="L29" s="112"/>
      <c r="M29" s="177" t="s">
        <v>867</v>
      </c>
      <c r="N29" s="198"/>
      <c r="O29" s="162"/>
      <c r="P29" s="162"/>
      <c r="Q29" s="162"/>
      <c r="R29" s="261"/>
      <c r="S29" s="198"/>
      <c r="T29" s="198"/>
      <c r="U29" s="197"/>
      <c r="V29" s="198"/>
      <c r="W29" s="18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</row>
    <row r="30" spans="1:35" customFormat="1" ht="15" customHeight="1">
      <c r="A30" s="339"/>
      <c r="B30" s="345"/>
      <c r="C30" s="345"/>
      <c r="D30" s="345"/>
      <c r="E30" s="346"/>
      <c r="F30" s="345"/>
      <c r="G30" s="341"/>
      <c r="H30" s="341"/>
      <c r="I30" s="200"/>
      <c r="J30" s="85"/>
      <c r="K30" s="343"/>
      <c r="L30" s="112"/>
      <c r="M30" s="209" t="s">
        <v>1158</v>
      </c>
      <c r="N30" s="198"/>
      <c r="O30" s="162"/>
      <c r="P30" s="162"/>
      <c r="Q30" s="162"/>
      <c r="R30" s="261"/>
      <c r="S30" s="198"/>
      <c r="T30" s="198"/>
      <c r="U30" s="197"/>
      <c r="V30" s="198"/>
      <c r="W30" s="18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</row>
    <row r="31" spans="1:35" ht="3" customHeight="1"/>
    <row r="32" spans="1:35" ht="48.95" customHeight="1">
      <c r="M32" s="708" t="s">
        <v>81</v>
      </c>
      <c r="N32" s="708"/>
      <c r="O32" s="708"/>
      <c r="P32" s="708"/>
      <c r="Q32" s="708"/>
      <c r="R32" s="708"/>
      <c r="S32" s="708"/>
      <c r="T32" s="708"/>
      <c r="U32" s="708"/>
      <c r="V32" s="708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L14:L16"/>
    <mergeCell ref="M14:M16"/>
    <mergeCell ref="O14:T14"/>
    <mergeCell ref="R15:T15"/>
    <mergeCell ref="O18:V18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O19:V19"/>
    <mergeCell ref="A18:A29"/>
    <mergeCell ref="B19:B28"/>
    <mergeCell ref="C20:C27"/>
    <mergeCell ref="D21:D26"/>
    <mergeCell ref="I21:I26"/>
    <mergeCell ref="N23:N24"/>
    <mergeCell ref="E22:E25"/>
  </mergeCells>
  <phoneticPr fontId="8" type="noConversion"/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05_3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899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/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/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/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39" customHeight="1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/>
      <c r="I13" s="70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254" customFormat="1" ht="18.75">
      <c r="A14" s="706"/>
      <c r="B14" s="706"/>
      <c r="C14" s="706"/>
      <c r="D14" s="475"/>
      <c r="F14" s="471"/>
      <c r="G14" s="163" t="s">
        <v>850</v>
      </c>
      <c r="H14" s="476"/>
      <c r="I14" s="707"/>
      <c r="J14" s="466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s="254" customFormat="1" ht="18.75">
      <c r="A15" s="706"/>
      <c r="B15" s="706"/>
      <c r="C15" s="475"/>
      <c r="D15" s="475"/>
      <c r="F15" s="553"/>
      <c r="G15" s="277" t="s">
        <v>1297</v>
      </c>
      <c r="H15" s="554"/>
      <c r="I15" s="555"/>
      <c r="J15" s="466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s="254" customFormat="1" ht="18.75">
      <c r="A16" s="706"/>
      <c r="B16" s="318"/>
      <c r="C16" s="318"/>
      <c r="D16" s="318"/>
      <c r="F16" s="471"/>
      <c r="G16" s="177" t="s">
        <v>1428</v>
      </c>
      <c r="H16" s="472"/>
      <c r="I16" s="473"/>
      <c r="J16" s="466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s="254" customFormat="1" ht="18.75">
      <c r="A17" s="318"/>
      <c r="B17" s="318"/>
      <c r="C17" s="318"/>
      <c r="D17" s="318"/>
      <c r="F17" s="471"/>
      <c r="G17" s="209" t="s">
        <v>1427</v>
      </c>
      <c r="H17" s="472"/>
      <c r="I17" s="473"/>
      <c r="J17" s="466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s="461" customFormat="1" ht="3" customHeight="1">
      <c r="A18" s="463"/>
      <c r="B18" s="463"/>
      <c r="C18" s="463"/>
      <c r="D18" s="463"/>
      <c r="F18" s="477"/>
      <c r="G18" s="478"/>
      <c r="H18" s="479"/>
      <c r="I18" s="480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</row>
    <row r="19" spans="1:20" s="461" customFormat="1" ht="15" customHeight="1">
      <c r="A19" s="463"/>
      <c r="B19" s="463"/>
      <c r="C19" s="463"/>
      <c r="D19" s="463"/>
      <c r="F19" s="460"/>
      <c r="G19" s="708" t="s">
        <v>1527</v>
      </c>
      <c r="H19" s="708"/>
      <c r="I19" s="342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6_3">
    <tabColor rgb="FFEAEBEE"/>
    <pageSetUpPr fitToPage="1"/>
  </sheetPr>
  <dimension ref="A1:AI32"/>
  <sheetViews>
    <sheetView showGridLines="0" topLeftCell="I4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7"/>
    <col min="26" max="26" width="11.140625" style="297" customWidth="1"/>
    <col min="27" max="34" width="10.5703125" style="297"/>
    <col min="35" max="16384" width="10.5703125" style="35"/>
  </cols>
  <sheetData>
    <row r="1" spans="7:34" hidden="1">
      <c r="Q1" s="294"/>
      <c r="R1" s="294"/>
    </row>
    <row r="2" spans="7:34" hidden="1">
      <c r="U2" s="294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02" t="s">
        <v>56</v>
      </c>
      <c r="M5" s="703"/>
      <c r="N5" s="703"/>
      <c r="O5" s="703"/>
      <c r="P5" s="703"/>
      <c r="Q5" s="703"/>
      <c r="R5" s="703"/>
      <c r="S5" s="703"/>
      <c r="T5" s="703"/>
      <c r="U5" s="70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69"/>
      <c r="O7" s="719" t="str">
        <f>IF(NameOrPr_ch="",IF(NameOrPr="","",NameOrPr),NameOrPr_ch)</f>
        <v>Региональная служба по тарифам Нижегородской области</v>
      </c>
      <c r="P7" s="719"/>
      <c r="Q7" s="719"/>
      <c r="R7" s="719"/>
      <c r="S7" s="719"/>
      <c r="T7" s="719"/>
      <c r="U7" s="719"/>
      <c r="V7" s="719"/>
      <c r="W7" s="622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</row>
    <row r="8" spans="7:34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69"/>
      <c r="O8" s="719" t="str">
        <f>IF(datePr_ch="",IF(datePr="","",datePr),datePr_ch)</f>
        <v>18.12.2018</v>
      </c>
      <c r="P8" s="719"/>
      <c r="Q8" s="719"/>
      <c r="R8" s="719"/>
      <c r="S8" s="719"/>
      <c r="T8" s="719"/>
      <c r="U8" s="719"/>
      <c r="V8" s="719"/>
      <c r="W8" s="622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</row>
    <row r="9" spans="7:34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69"/>
      <c r="O9" s="719" t="str">
        <f>IF(numberPr_ch="",IF(numberPr="","",numberPr),numberPr_ch)</f>
        <v>53/65</v>
      </c>
      <c r="P9" s="719"/>
      <c r="Q9" s="719"/>
      <c r="R9" s="719"/>
      <c r="S9" s="719"/>
      <c r="T9" s="719"/>
      <c r="U9" s="719"/>
      <c r="V9" s="719"/>
      <c r="W9" s="622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</row>
    <row r="10" spans="7:34" s="461" customFormat="1" ht="18.75">
      <c r="G10" s="462"/>
      <c r="H10" s="462"/>
      <c r="L10" s="460"/>
      <c r="M10" s="619" t="s">
        <v>1423</v>
      </c>
      <c r="N10" s="469"/>
      <c r="O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19"/>
      <c r="Q10" s="719"/>
      <c r="R10" s="719"/>
      <c r="S10" s="719"/>
      <c r="T10" s="719"/>
      <c r="U10" s="719"/>
      <c r="V10" s="719"/>
      <c r="W10" s="62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</row>
    <row r="11" spans="7:34" s="254" customFormat="1" ht="15.75" hidden="1" customHeight="1">
      <c r="G11" s="253"/>
      <c r="H11" s="253"/>
      <c r="L11" s="695"/>
      <c r="M11" s="695"/>
      <c r="N11" s="210"/>
      <c r="O11" s="287"/>
      <c r="P11" s="287"/>
      <c r="Q11" s="287"/>
      <c r="R11" s="287"/>
      <c r="S11" s="287"/>
      <c r="T11" s="287"/>
      <c r="U11" s="314" t="s">
        <v>1228</v>
      </c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</row>
    <row r="12" spans="7:34" s="254" customFormat="1">
      <c r="G12" s="253"/>
      <c r="H12" s="253"/>
      <c r="L12" s="210"/>
      <c r="M12" s="210"/>
      <c r="N12" s="210"/>
      <c r="O12" s="714"/>
      <c r="P12" s="714"/>
      <c r="Q12" s="714"/>
      <c r="R12" s="714"/>
      <c r="S12" s="714"/>
      <c r="T12" s="714"/>
      <c r="U12" s="714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</row>
    <row r="13" spans="7:34" ht="15" customHeight="1">
      <c r="J13" s="86"/>
      <c r="K13" s="86"/>
      <c r="L13" s="660" t="s">
        <v>1356</v>
      </c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 t="s">
        <v>1357</v>
      </c>
    </row>
    <row r="14" spans="7:34" ht="15" customHeight="1">
      <c r="J14" s="86"/>
      <c r="K14" s="86"/>
      <c r="L14" s="660" t="s">
        <v>941</v>
      </c>
      <c r="M14" s="660" t="s">
        <v>1271</v>
      </c>
      <c r="N14" s="660"/>
      <c r="O14" s="725" t="s">
        <v>1380</v>
      </c>
      <c r="P14" s="725"/>
      <c r="Q14" s="725"/>
      <c r="R14" s="725"/>
      <c r="S14" s="725"/>
      <c r="T14" s="725"/>
      <c r="U14" s="660" t="s">
        <v>1190</v>
      </c>
      <c r="V14" s="724" t="s">
        <v>1124</v>
      </c>
      <c r="W14" s="660"/>
    </row>
    <row r="15" spans="7:34" ht="14.25" customHeight="1">
      <c r="J15" s="86"/>
      <c r="K15" s="86"/>
      <c r="L15" s="660"/>
      <c r="M15" s="660"/>
      <c r="N15" s="660"/>
      <c r="O15" s="250" t="s">
        <v>1381</v>
      </c>
      <c r="P15" s="715" t="s">
        <v>1120</v>
      </c>
      <c r="Q15" s="715"/>
      <c r="R15" s="694" t="s">
        <v>1382</v>
      </c>
      <c r="S15" s="694"/>
      <c r="T15" s="694"/>
      <c r="U15" s="660"/>
      <c r="V15" s="724"/>
      <c r="W15" s="660"/>
    </row>
    <row r="16" spans="7:34" ht="33.75" customHeight="1">
      <c r="J16" s="86"/>
      <c r="K16" s="86"/>
      <c r="L16" s="660"/>
      <c r="M16" s="660"/>
      <c r="N16" s="660"/>
      <c r="O16" s="433" t="s">
        <v>1383</v>
      </c>
      <c r="P16" s="434" t="s">
        <v>1384</v>
      </c>
      <c r="Q16" s="434" t="s">
        <v>1251</v>
      </c>
      <c r="R16" s="435" t="s">
        <v>1123</v>
      </c>
      <c r="S16" s="720" t="s">
        <v>1122</v>
      </c>
      <c r="T16" s="720"/>
      <c r="U16" s="660"/>
      <c r="V16" s="724"/>
      <c r="W16" s="660"/>
    </row>
    <row r="17" spans="1:35" ht="12" customHeight="1">
      <c r="J17" s="86"/>
      <c r="K17" s="247">
        <v>1</v>
      </c>
      <c r="L17" s="571" t="s">
        <v>942</v>
      </c>
      <c r="M17" s="571" t="s">
        <v>898</v>
      </c>
      <c r="N17" s="578" t="str">
        <f ca="1">OFFSET(N17,0,-1)</f>
        <v>2</v>
      </c>
      <c r="O17" s="572">
        <f ca="1">OFFSET(O17,0,-1)+1</f>
        <v>3</v>
      </c>
      <c r="P17" s="572">
        <f ca="1">OFFSET(P17,0,-1)+1</f>
        <v>4</v>
      </c>
      <c r="Q17" s="572">
        <f ca="1">OFFSET(Q17,0,-1)+1</f>
        <v>5</v>
      </c>
      <c r="R17" s="572">
        <f ca="1">OFFSET(R17,0,-1)+1</f>
        <v>6</v>
      </c>
      <c r="S17" s="726">
        <f ca="1">OFFSET(S17,0,-1)+1</f>
        <v>7</v>
      </c>
      <c r="T17" s="726"/>
      <c r="U17" s="572">
        <f ca="1">OFFSET(U17,0,-2)+1</f>
        <v>8</v>
      </c>
      <c r="V17" s="578">
        <f ca="1">OFFSET(V17,0,-1)</f>
        <v>8</v>
      </c>
      <c r="W17" s="572">
        <f ca="1">OFFSET(W17,0,-1)+1</f>
        <v>9</v>
      </c>
    </row>
    <row r="18" spans="1:35" ht="22.5">
      <c r="A18" s="713">
        <v>1</v>
      </c>
      <c r="B18" s="339"/>
      <c r="C18" s="339"/>
      <c r="D18" s="339"/>
      <c r="E18" s="340"/>
      <c r="F18" s="341"/>
      <c r="G18" s="341"/>
      <c r="H18" s="341"/>
      <c r="I18" s="342"/>
      <c r="J18" s="180"/>
      <c r="K18" s="180"/>
      <c r="L18" s="566">
        <f>mergeValue(A18)</f>
        <v>1</v>
      </c>
      <c r="M18" s="570" t="s">
        <v>869</v>
      </c>
      <c r="N18" s="576"/>
      <c r="O18" s="692"/>
      <c r="P18" s="692"/>
      <c r="Q18" s="692"/>
      <c r="R18" s="692"/>
      <c r="S18" s="692"/>
      <c r="T18" s="692"/>
      <c r="U18" s="692"/>
      <c r="V18" s="692"/>
      <c r="W18" s="590" t="s">
        <v>1390</v>
      </c>
    </row>
    <row r="19" spans="1:35" ht="22.5">
      <c r="A19" s="713"/>
      <c r="B19" s="713">
        <v>1</v>
      </c>
      <c r="C19" s="339"/>
      <c r="D19" s="339"/>
      <c r="E19" s="341"/>
      <c r="F19" s="341"/>
      <c r="G19" s="341"/>
      <c r="H19" s="341"/>
      <c r="I19" s="200"/>
      <c r="J19" s="181"/>
      <c r="K19" s="35"/>
      <c r="L19" s="338" t="str">
        <f>mergeValue(A19) &amp;"."&amp; mergeValue(B19)</f>
        <v>1.1</v>
      </c>
      <c r="M19" s="159" t="s">
        <v>864</v>
      </c>
      <c r="N19" s="284"/>
      <c r="O19" s="716"/>
      <c r="P19" s="716"/>
      <c r="Q19" s="716"/>
      <c r="R19" s="716"/>
      <c r="S19" s="716"/>
      <c r="T19" s="716"/>
      <c r="U19" s="716"/>
      <c r="V19" s="716"/>
      <c r="W19" s="285" t="s">
        <v>1391</v>
      </c>
    </row>
    <row r="20" spans="1:35" ht="45">
      <c r="A20" s="713"/>
      <c r="B20" s="713"/>
      <c r="C20" s="713">
        <v>1</v>
      </c>
      <c r="D20" s="339"/>
      <c r="E20" s="341"/>
      <c r="F20" s="341"/>
      <c r="G20" s="341"/>
      <c r="H20" s="341"/>
      <c r="I20" s="343"/>
      <c r="J20" s="181"/>
      <c r="K20" s="101"/>
      <c r="L20" s="338" t="str">
        <f>mergeValue(A20) &amp;"."&amp; mergeValue(B20)&amp;"."&amp; mergeValue(C20)</f>
        <v>1.1.1</v>
      </c>
      <c r="M20" s="160" t="s">
        <v>1248</v>
      </c>
      <c r="N20" s="284"/>
      <c r="O20" s="716"/>
      <c r="P20" s="716"/>
      <c r="Q20" s="716"/>
      <c r="R20" s="716"/>
      <c r="S20" s="716"/>
      <c r="T20" s="716"/>
      <c r="U20" s="716"/>
      <c r="V20" s="716"/>
      <c r="W20" s="285" t="s">
        <v>57</v>
      </c>
      <c r="AA20" s="316"/>
    </row>
    <row r="21" spans="1:35" ht="33.75">
      <c r="A21" s="713"/>
      <c r="B21" s="713"/>
      <c r="C21" s="713"/>
      <c r="D21" s="713">
        <v>1</v>
      </c>
      <c r="E21" s="341"/>
      <c r="F21" s="341"/>
      <c r="G21" s="341"/>
      <c r="H21" s="341"/>
      <c r="I21" s="714"/>
      <c r="J21" s="181"/>
      <c r="K21" s="101"/>
      <c r="L21" s="338" t="str">
        <f>mergeValue(A21) &amp;"."&amp; mergeValue(B21)&amp;"."&amp; mergeValue(C21)&amp;"."&amp; mergeValue(D21)</f>
        <v>1.1.1.1</v>
      </c>
      <c r="M21" s="161" t="s">
        <v>1272</v>
      </c>
      <c r="N21" s="284"/>
      <c r="O21" s="718"/>
      <c r="P21" s="718"/>
      <c r="Q21" s="718"/>
      <c r="R21" s="718"/>
      <c r="S21" s="718"/>
      <c r="T21" s="718"/>
      <c r="U21" s="718"/>
      <c r="V21" s="718"/>
      <c r="W21" s="285" t="s">
        <v>58</v>
      </c>
      <c r="AA21" s="316"/>
    </row>
    <row r="22" spans="1:35" ht="33.75">
      <c r="A22" s="713"/>
      <c r="B22" s="713"/>
      <c r="C22" s="713"/>
      <c r="D22" s="713"/>
      <c r="E22" s="713">
        <v>1</v>
      </c>
      <c r="F22" s="341"/>
      <c r="G22" s="341"/>
      <c r="H22" s="341"/>
      <c r="I22" s="714"/>
      <c r="J22" s="714"/>
      <c r="K22" s="101"/>
      <c r="L22" s="338" t="str">
        <f>mergeValue(A22) &amp;"."&amp; mergeValue(B22)&amp;"."&amp; mergeValue(C22)&amp;"."&amp; mergeValue(D22)&amp;"."&amp; mergeValue(E22)</f>
        <v>1.1.1.1.1</v>
      </c>
      <c r="M22" s="172" t="s">
        <v>856</v>
      </c>
      <c r="N22" s="285"/>
      <c r="O22" s="717"/>
      <c r="P22" s="717"/>
      <c r="Q22" s="717"/>
      <c r="R22" s="717"/>
      <c r="S22" s="717"/>
      <c r="T22" s="717"/>
      <c r="U22" s="717"/>
      <c r="V22" s="717"/>
      <c r="W22" s="285" t="s">
        <v>1392</v>
      </c>
      <c r="Y22" s="316" t="str">
        <f>strCheckUnique(Z22:Z25)</f>
        <v/>
      </c>
      <c r="AA22" s="316"/>
    </row>
    <row r="23" spans="1:35" ht="66" customHeight="1">
      <c r="A23" s="713"/>
      <c r="B23" s="713"/>
      <c r="C23" s="713"/>
      <c r="D23" s="713"/>
      <c r="E23" s="713"/>
      <c r="F23" s="339">
        <v>1</v>
      </c>
      <c r="G23" s="339"/>
      <c r="H23" s="339"/>
      <c r="I23" s="714"/>
      <c r="J23" s="714"/>
      <c r="K23" s="343"/>
      <c r="L23" s="338" t="str">
        <f>mergeValue(A23) &amp;"."&amp; mergeValue(B23)&amp;"."&amp; mergeValue(C23)&amp;"."&amp; mergeValue(D23)&amp;"."&amp; mergeValue(E23)&amp;"."&amp; mergeValue(F23)</f>
        <v>1.1.1.1.1.1</v>
      </c>
      <c r="M23" s="332"/>
      <c r="N23" s="710"/>
      <c r="O23" s="192"/>
      <c r="P23" s="192"/>
      <c r="Q23" s="192"/>
      <c r="R23" s="711"/>
      <c r="S23" s="709" t="s">
        <v>933</v>
      </c>
      <c r="T23" s="711"/>
      <c r="U23" s="709" t="s">
        <v>934</v>
      </c>
      <c r="V23" s="281"/>
      <c r="W23" s="721" t="s">
        <v>1393</v>
      </c>
      <c r="X23" s="297" t="str">
        <f>strCheckDate(O24:V24)</f>
        <v/>
      </c>
      <c r="Z23" s="316" t="str">
        <f>IF(M23="","",M23 )</f>
        <v/>
      </c>
      <c r="AA23" s="316"/>
      <c r="AB23" s="316"/>
      <c r="AC23" s="316"/>
    </row>
    <row r="24" spans="1:35" ht="14.25" hidden="1" customHeight="1">
      <c r="A24" s="713"/>
      <c r="B24" s="713"/>
      <c r="C24" s="713"/>
      <c r="D24" s="713"/>
      <c r="E24" s="713"/>
      <c r="F24" s="339"/>
      <c r="G24" s="339"/>
      <c r="H24" s="339"/>
      <c r="I24" s="714"/>
      <c r="J24" s="714"/>
      <c r="K24" s="343"/>
      <c r="L24" s="171"/>
      <c r="M24" s="205"/>
      <c r="N24" s="710"/>
      <c r="O24" s="298"/>
      <c r="P24" s="295"/>
      <c r="Q24" s="296" t="str">
        <f>R23 &amp; "-" &amp; T23</f>
        <v>-</v>
      </c>
      <c r="R24" s="711"/>
      <c r="S24" s="709"/>
      <c r="T24" s="712"/>
      <c r="U24" s="709"/>
      <c r="V24" s="281"/>
      <c r="W24" s="722"/>
      <c r="AA24" s="316"/>
    </row>
    <row r="25" spans="1:35" customFormat="1" ht="15" customHeight="1">
      <c r="A25" s="713"/>
      <c r="B25" s="713"/>
      <c r="C25" s="713"/>
      <c r="D25" s="713"/>
      <c r="E25" s="713"/>
      <c r="F25" s="339"/>
      <c r="G25" s="339"/>
      <c r="H25" s="339"/>
      <c r="I25" s="714"/>
      <c r="J25" s="714"/>
      <c r="K25" s="201"/>
      <c r="L25" s="112"/>
      <c r="M25" s="175" t="s">
        <v>1273</v>
      </c>
      <c r="N25" s="197"/>
      <c r="O25" s="157"/>
      <c r="P25" s="157"/>
      <c r="Q25" s="157"/>
      <c r="R25" s="261"/>
      <c r="S25" s="198"/>
      <c r="T25" s="198"/>
      <c r="U25" s="198"/>
      <c r="V25" s="186"/>
      <c r="W25" s="723"/>
      <c r="X25" s="306"/>
      <c r="Y25" s="306"/>
      <c r="Z25" s="306"/>
      <c r="AA25" s="316"/>
      <c r="AB25" s="306"/>
      <c r="AC25" s="297"/>
      <c r="AD25" s="297"/>
      <c r="AE25" s="297"/>
      <c r="AF25" s="297"/>
      <c r="AG25" s="297"/>
      <c r="AH25" s="297"/>
      <c r="AI25" s="35"/>
    </row>
    <row r="26" spans="1:35" customFormat="1">
      <c r="A26" s="713"/>
      <c r="B26" s="713"/>
      <c r="C26" s="713"/>
      <c r="D26" s="713"/>
      <c r="E26" s="339"/>
      <c r="F26" s="341"/>
      <c r="G26" s="341"/>
      <c r="H26" s="341"/>
      <c r="I26" s="714"/>
      <c r="J26" s="85"/>
      <c r="K26" s="201"/>
      <c r="L26" s="112"/>
      <c r="M26" s="164" t="s">
        <v>859</v>
      </c>
      <c r="N26" s="197"/>
      <c r="O26" s="157"/>
      <c r="P26" s="157"/>
      <c r="Q26" s="157"/>
      <c r="R26" s="261"/>
      <c r="S26" s="198"/>
      <c r="T26" s="198"/>
      <c r="U26" s="197"/>
      <c r="V26" s="198"/>
      <c r="W26" s="18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</row>
    <row r="27" spans="1:35" customFormat="1">
      <c r="A27" s="713"/>
      <c r="B27" s="713"/>
      <c r="C27" s="713"/>
      <c r="D27" s="339"/>
      <c r="E27" s="344"/>
      <c r="F27" s="341"/>
      <c r="G27" s="341"/>
      <c r="H27" s="341"/>
      <c r="I27" s="201"/>
      <c r="J27" s="85"/>
      <c r="K27" s="180"/>
      <c r="L27" s="112"/>
      <c r="M27" s="163" t="s">
        <v>1274</v>
      </c>
      <c r="N27" s="197"/>
      <c r="O27" s="157"/>
      <c r="P27" s="157"/>
      <c r="Q27" s="157"/>
      <c r="R27" s="261"/>
      <c r="S27" s="198"/>
      <c r="T27" s="198"/>
      <c r="U27" s="197"/>
      <c r="V27" s="198"/>
      <c r="W27" s="18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</row>
    <row r="28" spans="1:35" customFormat="1">
      <c r="A28" s="713"/>
      <c r="B28" s="713"/>
      <c r="C28" s="339"/>
      <c r="D28" s="339"/>
      <c r="E28" s="344"/>
      <c r="F28" s="341"/>
      <c r="G28" s="341"/>
      <c r="H28" s="341"/>
      <c r="I28" s="201"/>
      <c r="J28" s="85"/>
      <c r="K28" s="180"/>
      <c r="L28" s="112"/>
      <c r="M28" s="162" t="s">
        <v>1249</v>
      </c>
      <c r="N28" s="198"/>
      <c r="O28" s="162"/>
      <c r="P28" s="162"/>
      <c r="Q28" s="162"/>
      <c r="R28" s="261"/>
      <c r="S28" s="198"/>
      <c r="T28" s="198"/>
      <c r="U28" s="197"/>
      <c r="V28" s="198"/>
      <c r="W28" s="18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</row>
    <row r="29" spans="1:35" customFormat="1">
      <c r="A29" s="713"/>
      <c r="B29" s="339"/>
      <c r="C29" s="344"/>
      <c r="D29" s="344"/>
      <c r="E29" s="344"/>
      <c r="F29" s="341"/>
      <c r="G29" s="341"/>
      <c r="H29" s="341"/>
      <c r="I29" s="201"/>
      <c r="J29" s="85"/>
      <c r="K29" s="180"/>
      <c r="L29" s="112"/>
      <c r="M29" s="177" t="s">
        <v>867</v>
      </c>
      <c r="N29" s="198"/>
      <c r="O29" s="162"/>
      <c r="P29" s="162"/>
      <c r="Q29" s="162"/>
      <c r="R29" s="261"/>
      <c r="S29" s="198"/>
      <c r="T29" s="198"/>
      <c r="U29" s="197"/>
      <c r="V29" s="198"/>
      <c r="W29" s="18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</row>
    <row r="30" spans="1:35" customFormat="1">
      <c r="A30" s="339"/>
      <c r="B30" s="345"/>
      <c r="C30" s="345"/>
      <c r="D30" s="345"/>
      <c r="E30" s="346"/>
      <c r="F30" s="345"/>
      <c r="G30" s="341"/>
      <c r="H30" s="341"/>
      <c r="I30" s="200"/>
      <c r="J30" s="85"/>
      <c r="K30" s="343"/>
      <c r="L30" s="112"/>
      <c r="M30" s="209" t="s">
        <v>1158</v>
      </c>
      <c r="N30" s="198"/>
      <c r="O30" s="162"/>
      <c r="P30" s="162"/>
      <c r="Q30" s="162"/>
      <c r="R30" s="261"/>
      <c r="S30" s="198"/>
      <c r="T30" s="198"/>
      <c r="U30" s="197"/>
      <c r="V30" s="198"/>
      <c r="W30" s="18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</row>
    <row r="31" spans="1:35" ht="3" customHeight="1"/>
    <row r="32" spans="1:35" ht="48.95" customHeight="1">
      <c r="M32" s="708" t="s">
        <v>81</v>
      </c>
      <c r="N32" s="708"/>
      <c r="O32" s="708"/>
      <c r="P32" s="708"/>
      <c r="Q32" s="708"/>
      <c r="R32" s="708"/>
      <c r="S32" s="708"/>
      <c r="T32" s="708"/>
      <c r="U32" s="708"/>
      <c r="V32" s="708"/>
    </row>
  </sheetData>
  <sheetProtection password="FA9C" sheet="1" objects="1" scenarios="1" formatColumns="0" formatRows="0"/>
  <dataConsolidate leftLabels="1"/>
  <mergeCells count="38">
    <mergeCell ref="S17:T17"/>
    <mergeCell ref="S16:T16"/>
    <mergeCell ref="W23:W25"/>
    <mergeCell ref="U23:U24"/>
    <mergeCell ref="T23:T24"/>
    <mergeCell ref="S23:S24"/>
    <mergeCell ref="U14:U16"/>
    <mergeCell ref="O18:V18"/>
    <mergeCell ref="O22:V22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O7:V7"/>
    <mergeCell ref="O8:V8"/>
    <mergeCell ref="O9:V9"/>
    <mergeCell ref="O10:V10"/>
    <mergeCell ref="L11:M11"/>
    <mergeCell ref="O12:U12"/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R23:R24"/>
    <mergeCell ref="N23:N24"/>
  </mergeCells>
  <phoneticPr fontId="8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5_4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900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воподготовки,транспортировки и подачи питьевой воды абонентам</v>
      </c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 t="str">
        <f>IF(Территории!H13="","","" &amp; Территории!H13 &amp; "")</f>
        <v>город Дзержинск</v>
      </c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56.25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 t="str">
        <f>IF(Территории!R14="","","" &amp; Территории!R14 &amp; "")</f>
        <v>город Дзержинск (22721000)</v>
      </c>
      <c r="I13" s="54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461" customFormat="1" ht="3" customHeight="1">
      <c r="A14" s="463"/>
      <c r="B14" s="463"/>
      <c r="C14" s="463"/>
      <c r="D14" s="463"/>
      <c r="F14" s="477"/>
      <c r="G14" s="478"/>
      <c r="H14" s="479"/>
      <c r="I14" s="480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</row>
    <row r="15" spans="1:20" s="461" customFormat="1" ht="15" customHeight="1">
      <c r="A15" s="463"/>
      <c r="B15" s="463"/>
      <c r="C15" s="463"/>
      <c r="D15" s="463"/>
      <c r="F15" s="460"/>
      <c r="G15" s="708" t="s">
        <v>1527</v>
      </c>
      <c r="H15" s="708"/>
      <c r="I15" s="342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6_4">
    <tabColor rgb="FFEAEBEE"/>
    <pageSetUpPr fitToPage="1"/>
  </sheetPr>
  <dimension ref="A1:CT37"/>
  <sheetViews>
    <sheetView showGridLines="0" tabSelected="1" topLeftCell="I21" workbookViewId="0">
      <selection activeCell="CB31" sqref="CB31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hidden="1" customWidth="1"/>
    <col min="23" max="24" width="23.7109375" style="35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hidden="1" customWidth="1"/>
    <col min="30" max="31" width="23.7109375" style="35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hidden="1" customWidth="1"/>
    <col min="37" max="38" width="23.7109375" style="35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hidden="1" customWidth="1"/>
    <col min="44" max="45" width="23.7109375" style="35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hidden="1" customWidth="1"/>
    <col min="51" max="52" width="23.7109375" style="35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hidden="1" customWidth="1"/>
    <col min="58" max="59" width="23.7109375" style="35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hidden="1" customWidth="1"/>
    <col min="65" max="66" width="23.7109375" style="35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hidden="1" customWidth="1"/>
    <col min="72" max="73" width="23.7109375" style="35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hidden="1" customWidth="1"/>
    <col min="79" max="80" width="23.7109375" style="35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98" width="10.5703125" style="297"/>
    <col min="99" max="16384" width="10.5703125" style="35"/>
  </cols>
  <sheetData>
    <row r="1" spans="7:98" ht="14.25" hidden="1" customHeight="1">
      <c r="Q1" s="294"/>
      <c r="R1" s="294"/>
      <c r="X1" s="294"/>
      <c r="Y1" s="294"/>
      <c r="AE1" s="294"/>
      <c r="AF1" s="294"/>
      <c r="AL1" s="294"/>
      <c r="AM1" s="294"/>
      <c r="AS1" s="294"/>
      <c r="AT1" s="294"/>
      <c r="AZ1" s="294"/>
      <c r="BA1" s="294"/>
      <c r="BG1" s="294"/>
      <c r="BH1" s="294"/>
      <c r="BN1" s="294"/>
      <c r="BO1" s="294"/>
      <c r="BU1" s="294"/>
      <c r="BV1" s="294"/>
      <c r="CB1" s="294"/>
      <c r="CC1" s="294"/>
    </row>
    <row r="2" spans="7:98" ht="14.25" hidden="1" customHeight="1">
      <c r="U2" s="294"/>
      <c r="AB2" s="294"/>
      <c r="AI2" s="294"/>
      <c r="AP2" s="294"/>
      <c r="AW2" s="294"/>
      <c r="BD2" s="294"/>
      <c r="BK2" s="294"/>
      <c r="BR2" s="294"/>
      <c r="BY2" s="294"/>
      <c r="CF2" s="294"/>
    </row>
    <row r="3" spans="7:98" ht="14.25" hidden="1" customHeight="1"/>
    <row r="4" spans="7:98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8" ht="24.95" customHeight="1">
      <c r="J5" s="86"/>
      <c r="K5" s="86"/>
      <c r="L5" s="702" t="s">
        <v>56</v>
      </c>
      <c r="M5" s="703"/>
      <c r="N5" s="703"/>
      <c r="O5" s="703"/>
      <c r="P5" s="703"/>
      <c r="Q5" s="703"/>
      <c r="R5" s="703"/>
      <c r="S5" s="703"/>
      <c r="T5" s="703"/>
      <c r="U5" s="704"/>
      <c r="V5" s="631"/>
      <c r="W5" s="631"/>
      <c r="X5" s="631"/>
      <c r="Y5" s="631"/>
      <c r="Z5" s="631"/>
      <c r="AA5" s="631"/>
      <c r="AB5" s="631"/>
      <c r="AC5" s="631"/>
      <c r="AD5" s="631"/>
      <c r="AE5" s="631"/>
      <c r="AF5" s="631"/>
      <c r="AG5" s="631"/>
      <c r="AH5" s="631"/>
      <c r="AI5" s="631"/>
      <c r="AJ5" s="631"/>
      <c r="AK5" s="631"/>
      <c r="AL5" s="631"/>
      <c r="AM5" s="631"/>
      <c r="AN5" s="631"/>
      <c r="AO5" s="631"/>
      <c r="AP5" s="631"/>
      <c r="AQ5" s="631"/>
      <c r="AR5" s="631"/>
      <c r="AS5" s="631"/>
      <c r="AT5" s="631"/>
      <c r="AU5" s="631"/>
      <c r="AV5" s="631"/>
      <c r="AW5" s="631"/>
      <c r="AX5" s="631"/>
      <c r="AY5" s="631"/>
      <c r="AZ5" s="631"/>
      <c r="BA5" s="631"/>
      <c r="BB5" s="631"/>
      <c r="BC5" s="631"/>
      <c r="BD5" s="631"/>
      <c r="BE5" s="631"/>
      <c r="BF5" s="631"/>
      <c r="BG5" s="631"/>
      <c r="BH5" s="631"/>
      <c r="BI5" s="631"/>
      <c r="BJ5" s="631"/>
      <c r="BK5" s="631"/>
      <c r="BL5" s="631"/>
      <c r="BM5" s="631"/>
      <c r="BN5" s="631"/>
      <c r="BO5" s="631"/>
      <c r="BP5" s="631"/>
      <c r="BQ5" s="631"/>
      <c r="BR5" s="631"/>
      <c r="BS5" s="631"/>
      <c r="BT5" s="631"/>
      <c r="BU5" s="631"/>
      <c r="BV5" s="631"/>
      <c r="BW5" s="631"/>
      <c r="BX5" s="631"/>
      <c r="BY5" s="631"/>
      <c r="BZ5" s="631"/>
      <c r="CA5" s="631"/>
      <c r="CB5" s="631"/>
      <c r="CC5" s="631"/>
      <c r="CD5" s="631"/>
      <c r="CE5" s="631"/>
      <c r="CF5" s="631"/>
      <c r="CT5" s="35"/>
    </row>
    <row r="6" spans="7:98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T6" s="35"/>
    </row>
    <row r="7" spans="7:98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69"/>
      <c r="O7" s="719" t="str">
        <f>IF(NameOrPr_ch="",IF(NameOrPr="","",NameOrPr),NameOrPr_ch)</f>
        <v>Региональная служба по тарифам Нижегородской области</v>
      </c>
      <c r="P7" s="719"/>
      <c r="Q7" s="719"/>
      <c r="R7" s="719"/>
      <c r="S7" s="719"/>
      <c r="T7" s="719"/>
      <c r="U7" s="719"/>
      <c r="V7" s="719"/>
      <c r="W7" s="719"/>
      <c r="X7" s="719"/>
      <c r="Y7" s="719"/>
      <c r="Z7" s="719"/>
      <c r="AA7" s="719"/>
      <c r="AB7" s="719"/>
      <c r="AC7" s="719"/>
      <c r="AD7" s="719"/>
      <c r="AE7" s="719"/>
      <c r="AF7" s="719"/>
      <c r="AG7" s="719"/>
      <c r="AH7" s="719"/>
      <c r="AI7" s="719"/>
      <c r="AJ7" s="719"/>
      <c r="AK7" s="719"/>
      <c r="AL7" s="719"/>
      <c r="AM7" s="719"/>
      <c r="AN7" s="719"/>
      <c r="AO7" s="719"/>
      <c r="AP7" s="719"/>
      <c r="AQ7" s="719"/>
      <c r="AR7" s="719"/>
      <c r="AS7" s="719"/>
      <c r="AT7" s="719"/>
      <c r="AU7" s="719"/>
      <c r="AV7" s="719"/>
      <c r="AW7" s="719"/>
      <c r="AX7" s="719"/>
      <c r="AY7" s="719"/>
      <c r="AZ7" s="719"/>
      <c r="BA7" s="719"/>
      <c r="BB7" s="719"/>
      <c r="BC7" s="719"/>
      <c r="BD7" s="719"/>
      <c r="BE7" s="719"/>
      <c r="BF7" s="719"/>
      <c r="BG7" s="719"/>
      <c r="BH7" s="719"/>
      <c r="BI7" s="719"/>
      <c r="BJ7" s="719"/>
      <c r="BK7" s="719"/>
      <c r="BL7" s="719"/>
      <c r="BM7" s="719"/>
      <c r="BN7" s="719"/>
      <c r="BO7" s="719"/>
      <c r="BP7" s="719"/>
      <c r="BQ7" s="719"/>
      <c r="BR7" s="719"/>
      <c r="BS7" s="719"/>
      <c r="BT7" s="719"/>
      <c r="BU7" s="719"/>
      <c r="BV7" s="719"/>
      <c r="BW7" s="719"/>
      <c r="BX7" s="719"/>
      <c r="BY7" s="719"/>
      <c r="BZ7" s="719"/>
      <c r="CA7" s="719"/>
      <c r="CB7" s="719"/>
      <c r="CC7" s="719"/>
      <c r="CD7" s="719"/>
      <c r="CE7" s="719"/>
      <c r="CF7" s="719"/>
      <c r="CG7" s="719"/>
      <c r="CH7" s="622"/>
      <c r="CI7" s="463"/>
      <c r="CJ7" s="463"/>
      <c r="CK7" s="463"/>
      <c r="CL7" s="463"/>
      <c r="CM7" s="463"/>
      <c r="CN7" s="463"/>
      <c r="CO7" s="463"/>
      <c r="CP7" s="463"/>
      <c r="CQ7" s="463"/>
      <c r="CR7" s="463"/>
      <c r="CS7" s="463"/>
    </row>
    <row r="8" spans="7:98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69"/>
      <c r="O8" s="719" t="str">
        <f>IF(datePr_ch="",IF(datePr="","",datePr),datePr_ch)</f>
        <v>18.12.2018</v>
      </c>
      <c r="P8" s="719"/>
      <c r="Q8" s="719"/>
      <c r="R8" s="719"/>
      <c r="S8" s="719"/>
      <c r="T8" s="719"/>
      <c r="U8" s="719"/>
      <c r="V8" s="719"/>
      <c r="W8" s="719"/>
      <c r="X8" s="719"/>
      <c r="Y8" s="719"/>
      <c r="Z8" s="719"/>
      <c r="AA8" s="719"/>
      <c r="AB8" s="719"/>
      <c r="AC8" s="719"/>
      <c r="AD8" s="719"/>
      <c r="AE8" s="719"/>
      <c r="AF8" s="719"/>
      <c r="AG8" s="719"/>
      <c r="AH8" s="719"/>
      <c r="AI8" s="719"/>
      <c r="AJ8" s="719"/>
      <c r="AK8" s="719"/>
      <c r="AL8" s="719"/>
      <c r="AM8" s="719"/>
      <c r="AN8" s="719"/>
      <c r="AO8" s="719"/>
      <c r="AP8" s="719"/>
      <c r="AQ8" s="719"/>
      <c r="AR8" s="719"/>
      <c r="AS8" s="719"/>
      <c r="AT8" s="719"/>
      <c r="AU8" s="719"/>
      <c r="AV8" s="719"/>
      <c r="AW8" s="719"/>
      <c r="AX8" s="719"/>
      <c r="AY8" s="719"/>
      <c r="AZ8" s="719"/>
      <c r="BA8" s="719"/>
      <c r="BB8" s="719"/>
      <c r="BC8" s="719"/>
      <c r="BD8" s="719"/>
      <c r="BE8" s="719"/>
      <c r="BF8" s="719"/>
      <c r="BG8" s="719"/>
      <c r="BH8" s="719"/>
      <c r="BI8" s="719"/>
      <c r="BJ8" s="719"/>
      <c r="BK8" s="719"/>
      <c r="BL8" s="719"/>
      <c r="BM8" s="719"/>
      <c r="BN8" s="719"/>
      <c r="BO8" s="719"/>
      <c r="BP8" s="719"/>
      <c r="BQ8" s="719"/>
      <c r="BR8" s="719"/>
      <c r="BS8" s="719"/>
      <c r="BT8" s="719"/>
      <c r="BU8" s="719"/>
      <c r="BV8" s="719"/>
      <c r="BW8" s="719"/>
      <c r="BX8" s="719"/>
      <c r="BY8" s="719"/>
      <c r="BZ8" s="719"/>
      <c r="CA8" s="719"/>
      <c r="CB8" s="719"/>
      <c r="CC8" s="719"/>
      <c r="CD8" s="719"/>
      <c r="CE8" s="719"/>
      <c r="CF8" s="719"/>
      <c r="CG8" s="719"/>
      <c r="CH8" s="622"/>
      <c r="CI8" s="463"/>
      <c r="CJ8" s="463"/>
      <c r="CK8" s="463"/>
      <c r="CL8" s="463"/>
      <c r="CM8" s="463"/>
      <c r="CN8" s="463"/>
      <c r="CO8" s="463"/>
      <c r="CP8" s="463"/>
      <c r="CQ8" s="463"/>
      <c r="CR8" s="463"/>
      <c r="CS8" s="463"/>
    </row>
    <row r="9" spans="7:98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69"/>
      <c r="O9" s="719" t="str">
        <f>IF(numberPr_ch="",IF(numberPr="","",numberPr),numberPr_ch)</f>
        <v>53/65</v>
      </c>
      <c r="P9" s="719"/>
      <c r="Q9" s="719"/>
      <c r="R9" s="719"/>
      <c r="S9" s="719"/>
      <c r="T9" s="719"/>
      <c r="U9" s="719"/>
      <c r="V9" s="719"/>
      <c r="W9" s="719"/>
      <c r="X9" s="719"/>
      <c r="Y9" s="719"/>
      <c r="Z9" s="719"/>
      <c r="AA9" s="719"/>
      <c r="AB9" s="719"/>
      <c r="AC9" s="719"/>
      <c r="AD9" s="719"/>
      <c r="AE9" s="719"/>
      <c r="AF9" s="719"/>
      <c r="AG9" s="719"/>
      <c r="AH9" s="719"/>
      <c r="AI9" s="719"/>
      <c r="AJ9" s="719"/>
      <c r="AK9" s="719"/>
      <c r="AL9" s="719"/>
      <c r="AM9" s="719"/>
      <c r="AN9" s="719"/>
      <c r="AO9" s="719"/>
      <c r="AP9" s="719"/>
      <c r="AQ9" s="719"/>
      <c r="AR9" s="719"/>
      <c r="AS9" s="719"/>
      <c r="AT9" s="719"/>
      <c r="AU9" s="719"/>
      <c r="AV9" s="719"/>
      <c r="AW9" s="719"/>
      <c r="AX9" s="719"/>
      <c r="AY9" s="719"/>
      <c r="AZ9" s="719"/>
      <c r="BA9" s="719"/>
      <c r="BB9" s="719"/>
      <c r="BC9" s="719"/>
      <c r="BD9" s="719"/>
      <c r="BE9" s="719"/>
      <c r="BF9" s="719"/>
      <c r="BG9" s="719"/>
      <c r="BH9" s="719"/>
      <c r="BI9" s="719"/>
      <c r="BJ9" s="719"/>
      <c r="BK9" s="719"/>
      <c r="BL9" s="719"/>
      <c r="BM9" s="719"/>
      <c r="BN9" s="719"/>
      <c r="BO9" s="719"/>
      <c r="BP9" s="719"/>
      <c r="BQ9" s="719"/>
      <c r="BR9" s="719"/>
      <c r="BS9" s="719"/>
      <c r="BT9" s="719"/>
      <c r="BU9" s="719"/>
      <c r="BV9" s="719"/>
      <c r="BW9" s="719"/>
      <c r="BX9" s="719"/>
      <c r="BY9" s="719"/>
      <c r="BZ9" s="719"/>
      <c r="CA9" s="719"/>
      <c r="CB9" s="719"/>
      <c r="CC9" s="719"/>
      <c r="CD9" s="719"/>
      <c r="CE9" s="719"/>
      <c r="CF9" s="719"/>
      <c r="CG9" s="719"/>
      <c r="CH9" s="622"/>
      <c r="CI9" s="463"/>
      <c r="CJ9" s="463"/>
      <c r="CK9" s="463"/>
      <c r="CL9" s="463"/>
      <c r="CM9" s="463"/>
      <c r="CN9" s="463"/>
      <c r="CO9" s="463"/>
      <c r="CP9" s="463"/>
      <c r="CQ9" s="463"/>
      <c r="CR9" s="463"/>
      <c r="CS9" s="463"/>
    </row>
    <row r="10" spans="7:98" s="461" customFormat="1" ht="18.75">
      <c r="G10" s="462"/>
      <c r="H10" s="462"/>
      <c r="L10" s="460"/>
      <c r="M10" s="619" t="s">
        <v>1423</v>
      </c>
      <c r="N10" s="469"/>
      <c r="O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19"/>
      <c r="AA10" s="719"/>
      <c r="AB10" s="719"/>
      <c r="AC10" s="719"/>
      <c r="AD10" s="719"/>
      <c r="AE10" s="719"/>
      <c r="AF10" s="719"/>
      <c r="AG10" s="719"/>
      <c r="AH10" s="719"/>
      <c r="AI10" s="719"/>
      <c r="AJ10" s="719"/>
      <c r="AK10" s="719"/>
      <c r="AL10" s="719"/>
      <c r="AM10" s="719"/>
      <c r="AN10" s="719"/>
      <c r="AO10" s="719"/>
      <c r="AP10" s="719"/>
      <c r="AQ10" s="719"/>
      <c r="AR10" s="719"/>
      <c r="AS10" s="719"/>
      <c r="AT10" s="719"/>
      <c r="AU10" s="719"/>
      <c r="AV10" s="719"/>
      <c r="AW10" s="719"/>
      <c r="AX10" s="719"/>
      <c r="AY10" s="719"/>
      <c r="AZ10" s="719"/>
      <c r="BA10" s="719"/>
      <c r="BB10" s="719"/>
      <c r="BC10" s="719"/>
      <c r="BD10" s="719"/>
      <c r="BE10" s="719"/>
      <c r="BF10" s="719"/>
      <c r="BG10" s="719"/>
      <c r="BH10" s="719"/>
      <c r="BI10" s="719"/>
      <c r="BJ10" s="719"/>
      <c r="BK10" s="719"/>
      <c r="BL10" s="719"/>
      <c r="BM10" s="719"/>
      <c r="BN10" s="719"/>
      <c r="BO10" s="719"/>
      <c r="BP10" s="719"/>
      <c r="BQ10" s="719"/>
      <c r="BR10" s="719"/>
      <c r="BS10" s="719"/>
      <c r="BT10" s="719"/>
      <c r="BU10" s="719"/>
      <c r="BV10" s="719"/>
      <c r="BW10" s="719"/>
      <c r="BX10" s="719"/>
      <c r="BY10" s="719"/>
      <c r="BZ10" s="719"/>
      <c r="CA10" s="719"/>
      <c r="CB10" s="719"/>
      <c r="CC10" s="719"/>
      <c r="CD10" s="719"/>
      <c r="CE10" s="719"/>
      <c r="CF10" s="719"/>
      <c r="CG10" s="719"/>
      <c r="CH10" s="622"/>
      <c r="CI10" s="463"/>
      <c r="CJ10" s="463"/>
      <c r="CK10" s="463"/>
      <c r="CL10" s="463"/>
      <c r="CM10" s="463"/>
      <c r="CN10" s="463"/>
      <c r="CO10" s="463"/>
      <c r="CP10" s="463"/>
      <c r="CQ10" s="463"/>
      <c r="CR10" s="463"/>
      <c r="CS10" s="463"/>
    </row>
    <row r="11" spans="7:98" s="254" customFormat="1" ht="11.25" hidden="1" customHeight="1">
      <c r="G11" s="253"/>
      <c r="H11" s="253"/>
      <c r="L11" s="695"/>
      <c r="M11" s="695"/>
      <c r="N11" s="210"/>
      <c r="O11" s="287"/>
      <c r="P11" s="287"/>
      <c r="Q11" s="287"/>
      <c r="R11" s="287"/>
      <c r="S11" s="287"/>
      <c r="T11" s="287"/>
      <c r="U11" s="314" t="s">
        <v>1228</v>
      </c>
      <c r="V11" s="287"/>
      <c r="W11" s="287"/>
      <c r="X11" s="287"/>
      <c r="Y11" s="287"/>
      <c r="Z11" s="287"/>
      <c r="AA11" s="287"/>
      <c r="AB11" s="314" t="s">
        <v>1228</v>
      </c>
      <c r="AC11" s="287"/>
      <c r="AD11" s="287"/>
      <c r="AE11" s="287"/>
      <c r="AF11" s="287"/>
      <c r="AG11" s="287"/>
      <c r="AH11" s="287"/>
      <c r="AI11" s="314" t="s">
        <v>1228</v>
      </c>
      <c r="AJ11" s="287"/>
      <c r="AK11" s="287"/>
      <c r="AL11" s="287"/>
      <c r="AM11" s="287"/>
      <c r="AN11" s="287"/>
      <c r="AO11" s="287"/>
      <c r="AP11" s="314" t="s">
        <v>1228</v>
      </c>
      <c r="AQ11" s="287"/>
      <c r="AR11" s="287"/>
      <c r="AS11" s="287"/>
      <c r="AT11" s="287"/>
      <c r="AU11" s="287"/>
      <c r="AV11" s="287"/>
      <c r="AW11" s="314" t="s">
        <v>1228</v>
      </c>
      <c r="AX11" s="287"/>
      <c r="AY11" s="287"/>
      <c r="AZ11" s="287"/>
      <c r="BA11" s="287"/>
      <c r="BB11" s="287"/>
      <c r="BC11" s="287"/>
      <c r="BD11" s="314" t="s">
        <v>1228</v>
      </c>
      <c r="BE11" s="287"/>
      <c r="BF11" s="287"/>
      <c r="BG11" s="287"/>
      <c r="BH11" s="287"/>
      <c r="BI11" s="287"/>
      <c r="BJ11" s="287"/>
      <c r="BK11" s="314" t="s">
        <v>1228</v>
      </c>
      <c r="BL11" s="287"/>
      <c r="BM11" s="287"/>
      <c r="BN11" s="287"/>
      <c r="BO11" s="287"/>
      <c r="BP11" s="287"/>
      <c r="BQ11" s="287"/>
      <c r="BR11" s="314" t="s">
        <v>1228</v>
      </c>
      <c r="BS11" s="287"/>
      <c r="BT11" s="287"/>
      <c r="BU11" s="287"/>
      <c r="BV11" s="287"/>
      <c r="BW11" s="287"/>
      <c r="BX11" s="287"/>
      <c r="BY11" s="314" t="s">
        <v>1228</v>
      </c>
      <c r="BZ11" s="287"/>
      <c r="CA11" s="287"/>
      <c r="CB11" s="287"/>
      <c r="CC11" s="287"/>
      <c r="CD11" s="287"/>
      <c r="CE11" s="287"/>
      <c r="CF11" s="314" t="s">
        <v>1228</v>
      </c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</row>
    <row r="12" spans="7:98" s="254" customFormat="1">
      <c r="G12" s="253"/>
      <c r="H12" s="253"/>
      <c r="L12" s="210"/>
      <c r="M12" s="210"/>
      <c r="N12" s="210"/>
      <c r="O12" s="714"/>
      <c r="P12" s="714"/>
      <c r="Q12" s="714"/>
      <c r="R12" s="714"/>
      <c r="S12" s="714"/>
      <c r="T12" s="714"/>
      <c r="U12" s="714"/>
      <c r="V12" s="714" t="s">
        <v>9</v>
      </c>
      <c r="W12" s="714"/>
      <c r="X12" s="714"/>
      <c r="Y12" s="714"/>
      <c r="Z12" s="714"/>
      <c r="AA12" s="714"/>
      <c r="AB12" s="714"/>
      <c r="AC12" s="714" t="s">
        <v>9</v>
      </c>
      <c r="AD12" s="714"/>
      <c r="AE12" s="714"/>
      <c r="AF12" s="714"/>
      <c r="AG12" s="714"/>
      <c r="AH12" s="714"/>
      <c r="AI12" s="714"/>
      <c r="AJ12" s="714" t="s">
        <v>9</v>
      </c>
      <c r="AK12" s="714"/>
      <c r="AL12" s="714"/>
      <c r="AM12" s="714"/>
      <c r="AN12" s="714"/>
      <c r="AO12" s="714"/>
      <c r="AP12" s="714"/>
      <c r="AQ12" s="714" t="s">
        <v>9</v>
      </c>
      <c r="AR12" s="714"/>
      <c r="AS12" s="714"/>
      <c r="AT12" s="714"/>
      <c r="AU12" s="714"/>
      <c r="AV12" s="714"/>
      <c r="AW12" s="714"/>
      <c r="AX12" s="714" t="s">
        <v>9</v>
      </c>
      <c r="AY12" s="714"/>
      <c r="AZ12" s="714"/>
      <c r="BA12" s="714"/>
      <c r="BB12" s="714"/>
      <c r="BC12" s="714"/>
      <c r="BD12" s="714"/>
      <c r="BE12" s="714" t="s">
        <v>9</v>
      </c>
      <c r="BF12" s="714"/>
      <c r="BG12" s="714"/>
      <c r="BH12" s="714"/>
      <c r="BI12" s="714"/>
      <c r="BJ12" s="714"/>
      <c r="BK12" s="714"/>
      <c r="BL12" s="714" t="s">
        <v>9</v>
      </c>
      <c r="BM12" s="714"/>
      <c r="BN12" s="714"/>
      <c r="BO12" s="714"/>
      <c r="BP12" s="714"/>
      <c r="BQ12" s="714"/>
      <c r="BR12" s="714"/>
      <c r="BS12" s="714" t="s">
        <v>9</v>
      </c>
      <c r="BT12" s="714"/>
      <c r="BU12" s="714"/>
      <c r="BV12" s="714"/>
      <c r="BW12" s="714"/>
      <c r="BX12" s="714"/>
      <c r="BY12" s="714"/>
      <c r="BZ12" s="714" t="s">
        <v>9</v>
      </c>
      <c r="CA12" s="714"/>
      <c r="CB12" s="714"/>
      <c r="CC12" s="714"/>
      <c r="CD12" s="714"/>
      <c r="CE12" s="714"/>
      <c r="CF12" s="714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</row>
    <row r="13" spans="7:98" ht="15" customHeight="1">
      <c r="J13" s="86"/>
      <c r="K13" s="86"/>
      <c r="L13" s="660" t="s">
        <v>1356</v>
      </c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  <c r="AL13" s="660"/>
      <c r="AM13" s="660"/>
      <c r="AN13" s="660"/>
      <c r="AO13" s="660"/>
      <c r="AP13" s="660"/>
      <c r="AQ13" s="660"/>
      <c r="AR13" s="660"/>
      <c r="AS13" s="660"/>
      <c r="AT13" s="660"/>
      <c r="AU13" s="660"/>
      <c r="AV13" s="660"/>
      <c r="AW13" s="660"/>
      <c r="AX13" s="660"/>
      <c r="AY13" s="660"/>
      <c r="AZ13" s="660"/>
      <c r="BA13" s="660"/>
      <c r="BB13" s="660"/>
      <c r="BC13" s="660"/>
      <c r="BD13" s="660"/>
      <c r="BE13" s="660"/>
      <c r="BF13" s="660"/>
      <c r="BG13" s="660"/>
      <c r="BH13" s="660"/>
      <c r="BI13" s="660"/>
      <c r="BJ13" s="660"/>
      <c r="BK13" s="660"/>
      <c r="BL13" s="660"/>
      <c r="BM13" s="660"/>
      <c r="BN13" s="660"/>
      <c r="BO13" s="660"/>
      <c r="BP13" s="660"/>
      <c r="BQ13" s="660"/>
      <c r="BR13" s="660"/>
      <c r="BS13" s="660"/>
      <c r="BT13" s="660"/>
      <c r="BU13" s="660"/>
      <c r="BV13" s="660"/>
      <c r="BW13" s="660"/>
      <c r="BX13" s="660"/>
      <c r="BY13" s="660"/>
      <c r="BZ13" s="660"/>
      <c r="CA13" s="660"/>
      <c r="CB13" s="660"/>
      <c r="CC13" s="660"/>
      <c r="CD13" s="660"/>
      <c r="CE13" s="660"/>
      <c r="CF13" s="660"/>
      <c r="CG13" s="660"/>
      <c r="CH13" s="660" t="s">
        <v>1357</v>
      </c>
      <c r="CT13" s="35"/>
    </row>
    <row r="14" spans="7:98" ht="15" customHeight="1">
      <c r="J14" s="86"/>
      <c r="K14" s="86"/>
      <c r="L14" s="660" t="s">
        <v>941</v>
      </c>
      <c r="M14" s="660" t="s">
        <v>1271</v>
      </c>
      <c r="N14" s="660"/>
      <c r="O14" s="725" t="s">
        <v>1380</v>
      </c>
      <c r="P14" s="725"/>
      <c r="Q14" s="725"/>
      <c r="R14" s="725"/>
      <c r="S14" s="725"/>
      <c r="T14" s="725"/>
      <c r="U14" s="660" t="s">
        <v>1190</v>
      </c>
      <c r="V14" s="725" t="s">
        <v>1380</v>
      </c>
      <c r="W14" s="725"/>
      <c r="X14" s="725"/>
      <c r="Y14" s="725"/>
      <c r="Z14" s="725"/>
      <c r="AA14" s="725"/>
      <c r="AB14" s="660" t="s">
        <v>1190</v>
      </c>
      <c r="AC14" s="725" t="s">
        <v>1380</v>
      </c>
      <c r="AD14" s="725"/>
      <c r="AE14" s="725"/>
      <c r="AF14" s="725"/>
      <c r="AG14" s="725"/>
      <c r="AH14" s="725"/>
      <c r="AI14" s="660" t="s">
        <v>1190</v>
      </c>
      <c r="AJ14" s="725" t="s">
        <v>1380</v>
      </c>
      <c r="AK14" s="725"/>
      <c r="AL14" s="725"/>
      <c r="AM14" s="725"/>
      <c r="AN14" s="725"/>
      <c r="AO14" s="725"/>
      <c r="AP14" s="660" t="s">
        <v>1190</v>
      </c>
      <c r="AQ14" s="725" t="s">
        <v>1380</v>
      </c>
      <c r="AR14" s="725"/>
      <c r="AS14" s="725"/>
      <c r="AT14" s="725"/>
      <c r="AU14" s="725"/>
      <c r="AV14" s="725"/>
      <c r="AW14" s="660" t="s">
        <v>1190</v>
      </c>
      <c r="AX14" s="725" t="s">
        <v>1380</v>
      </c>
      <c r="AY14" s="725"/>
      <c r="AZ14" s="725"/>
      <c r="BA14" s="725"/>
      <c r="BB14" s="725"/>
      <c r="BC14" s="725"/>
      <c r="BD14" s="660" t="s">
        <v>1190</v>
      </c>
      <c r="BE14" s="725" t="s">
        <v>1380</v>
      </c>
      <c r="BF14" s="725"/>
      <c r="BG14" s="725"/>
      <c r="BH14" s="725"/>
      <c r="BI14" s="725"/>
      <c r="BJ14" s="725"/>
      <c r="BK14" s="660" t="s">
        <v>1190</v>
      </c>
      <c r="BL14" s="725" t="s">
        <v>1380</v>
      </c>
      <c r="BM14" s="725"/>
      <c r="BN14" s="725"/>
      <c r="BO14" s="725"/>
      <c r="BP14" s="725"/>
      <c r="BQ14" s="725"/>
      <c r="BR14" s="660" t="s">
        <v>1190</v>
      </c>
      <c r="BS14" s="725" t="s">
        <v>1380</v>
      </c>
      <c r="BT14" s="725"/>
      <c r="BU14" s="725"/>
      <c r="BV14" s="725"/>
      <c r="BW14" s="725"/>
      <c r="BX14" s="725"/>
      <c r="BY14" s="660" t="s">
        <v>1190</v>
      </c>
      <c r="BZ14" s="725" t="s">
        <v>1380</v>
      </c>
      <c r="CA14" s="725"/>
      <c r="CB14" s="725"/>
      <c r="CC14" s="725"/>
      <c r="CD14" s="725"/>
      <c r="CE14" s="725"/>
      <c r="CF14" s="660" t="s">
        <v>1190</v>
      </c>
      <c r="CG14" s="724" t="s">
        <v>1124</v>
      </c>
      <c r="CH14" s="660"/>
      <c r="CT14" s="35"/>
    </row>
    <row r="15" spans="7:98" ht="14.25" customHeight="1">
      <c r="J15" s="86"/>
      <c r="K15" s="86"/>
      <c r="L15" s="660"/>
      <c r="M15" s="660"/>
      <c r="N15" s="660"/>
      <c r="O15" s="250" t="s">
        <v>1381</v>
      </c>
      <c r="P15" s="715" t="s">
        <v>1120</v>
      </c>
      <c r="Q15" s="715"/>
      <c r="R15" s="694" t="s">
        <v>1382</v>
      </c>
      <c r="S15" s="694"/>
      <c r="T15" s="694"/>
      <c r="U15" s="660"/>
      <c r="V15" s="250" t="s">
        <v>1381</v>
      </c>
      <c r="W15" s="715" t="s">
        <v>1120</v>
      </c>
      <c r="X15" s="715"/>
      <c r="Y15" s="694" t="s">
        <v>1382</v>
      </c>
      <c r="Z15" s="694"/>
      <c r="AA15" s="694"/>
      <c r="AB15" s="660"/>
      <c r="AC15" s="250" t="s">
        <v>1381</v>
      </c>
      <c r="AD15" s="715" t="s">
        <v>1120</v>
      </c>
      <c r="AE15" s="715"/>
      <c r="AF15" s="694" t="s">
        <v>1382</v>
      </c>
      <c r="AG15" s="694"/>
      <c r="AH15" s="694"/>
      <c r="AI15" s="660"/>
      <c r="AJ15" s="250" t="s">
        <v>1381</v>
      </c>
      <c r="AK15" s="715" t="s">
        <v>1120</v>
      </c>
      <c r="AL15" s="715"/>
      <c r="AM15" s="694" t="s">
        <v>1382</v>
      </c>
      <c r="AN15" s="694"/>
      <c r="AO15" s="694"/>
      <c r="AP15" s="660"/>
      <c r="AQ15" s="250" t="s">
        <v>1381</v>
      </c>
      <c r="AR15" s="715" t="s">
        <v>1120</v>
      </c>
      <c r="AS15" s="715"/>
      <c r="AT15" s="694" t="s">
        <v>1382</v>
      </c>
      <c r="AU15" s="694"/>
      <c r="AV15" s="694"/>
      <c r="AW15" s="660"/>
      <c r="AX15" s="250" t="s">
        <v>1381</v>
      </c>
      <c r="AY15" s="715" t="s">
        <v>1120</v>
      </c>
      <c r="AZ15" s="715"/>
      <c r="BA15" s="694" t="s">
        <v>1382</v>
      </c>
      <c r="BB15" s="694"/>
      <c r="BC15" s="694"/>
      <c r="BD15" s="660"/>
      <c r="BE15" s="250" t="s">
        <v>1381</v>
      </c>
      <c r="BF15" s="715" t="s">
        <v>1120</v>
      </c>
      <c r="BG15" s="715"/>
      <c r="BH15" s="694" t="s">
        <v>1382</v>
      </c>
      <c r="BI15" s="694"/>
      <c r="BJ15" s="694"/>
      <c r="BK15" s="660"/>
      <c r="BL15" s="250" t="s">
        <v>1381</v>
      </c>
      <c r="BM15" s="715" t="s">
        <v>1120</v>
      </c>
      <c r="BN15" s="715"/>
      <c r="BO15" s="694" t="s">
        <v>1382</v>
      </c>
      <c r="BP15" s="694"/>
      <c r="BQ15" s="694"/>
      <c r="BR15" s="660"/>
      <c r="BS15" s="250" t="s">
        <v>1381</v>
      </c>
      <c r="BT15" s="715" t="s">
        <v>1120</v>
      </c>
      <c r="BU15" s="715"/>
      <c r="BV15" s="694" t="s">
        <v>1382</v>
      </c>
      <c r="BW15" s="694"/>
      <c r="BX15" s="694"/>
      <c r="BY15" s="660"/>
      <c r="BZ15" s="250" t="s">
        <v>1381</v>
      </c>
      <c r="CA15" s="715" t="s">
        <v>1120</v>
      </c>
      <c r="CB15" s="715"/>
      <c r="CC15" s="694" t="s">
        <v>1382</v>
      </c>
      <c r="CD15" s="694"/>
      <c r="CE15" s="694"/>
      <c r="CF15" s="660"/>
      <c r="CG15" s="724"/>
      <c r="CH15" s="660"/>
      <c r="CT15" s="35"/>
    </row>
    <row r="16" spans="7:98" ht="33.75" customHeight="1">
      <c r="J16" s="86"/>
      <c r="K16" s="86"/>
      <c r="L16" s="660"/>
      <c r="M16" s="660"/>
      <c r="N16" s="660"/>
      <c r="O16" s="433" t="s">
        <v>1383</v>
      </c>
      <c r="P16" s="434" t="s">
        <v>1384</v>
      </c>
      <c r="Q16" s="434" t="s">
        <v>1251</v>
      </c>
      <c r="R16" s="435" t="s">
        <v>1123</v>
      </c>
      <c r="S16" s="720" t="s">
        <v>1122</v>
      </c>
      <c r="T16" s="720"/>
      <c r="U16" s="660"/>
      <c r="V16" s="433" t="s">
        <v>1383</v>
      </c>
      <c r="W16" s="434" t="s">
        <v>1384</v>
      </c>
      <c r="X16" s="434" t="s">
        <v>1251</v>
      </c>
      <c r="Y16" s="435" t="s">
        <v>1123</v>
      </c>
      <c r="Z16" s="720" t="s">
        <v>1122</v>
      </c>
      <c r="AA16" s="720"/>
      <c r="AB16" s="660"/>
      <c r="AC16" s="433" t="s">
        <v>1383</v>
      </c>
      <c r="AD16" s="434" t="s">
        <v>1384</v>
      </c>
      <c r="AE16" s="434" t="s">
        <v>1251</v>
      </c>
      <c r="AF16" s="435" t="s">
        <v>1123</v>
      </c>
      <c r="AG16" s="720" t="s">
        <v>1122</v>
      </c>
      <c r="AH16" s="720"/>
      <c r="AI16" s="660"/>
      <c r="AJ16" s="433" t="s">
        <v>1383</v>
      </c>
      <c r="AK16" s="434" t="s">
        <v>1384</v>
      </c>
      <c r="AL16" s="434" t="s">
        <v>1251</v>
      </c>
      <c r="AM16" s="435" t="s">
        <v>1123</v>
      </c>
      <c r="AN16" s="720" t="s">
        <v>1122</v>
      </c>
      <c r="AO16" s="720"/>
      <c r="AP16" s="660"/>
      <c r="AQ16" s="433" t="s">
        <v>1383</v>
      </c>
      <c r="AR16" s="434" t="s">
        <v>1384</v>
      </c>
      <c r="AS16" s="434" t="s">
        <v>1251</v>
      </c>
      <c r="AT16" s="435" t="s">
        <v>1123</v>
      </c>
      <c r="AU16" s="720" t="s">
        <v>1122</v>
      </c>
      <c r="AV16" s="720"/>
      <c r="AW16" s="660"/>
      <c r="AX16" s="433" t="s">
        <v>1383</v>
      </c>
      <c r="AY16" s="434" t="s">
        <v>1384</v>
      </c>
      <c r="AZ16" s="434" t="s">
        <v>1251</v>
      </c>
      <c r="BA16" s="435" t="s">
        <v>1123</v>
      </c>
      <c r="BB16" s="720" t="s">
        <v>1122</v>
      </c>
      <c r="BC16" s="720"/>
      <c r="BD16" s="660"/>
      <c r="BE16" s="433" t="s">
        <v>1383</v>
      </c>
      <c r="BF16" s="434" t="s">
        <v>1384</v>
      </c>
      <c r="BG16" s="434" t="s">
        <v>1251</v>
      </c>
      <c r="BH16" s="435" t="s">
        <v>1123</v>
      </c>
      <c r="BI16" s="720" t="s">
        <v>1122</v>
      </c>
      <c r="BJ16" s="720"/>
      <c r="BK16" s="660"/>
      <c r="BL16" s="433" t="s">
        <v>1383</v>
      </c>
      <c r="BM16" s="434" t="s">
        <v>1384</v>
      </c>
      <c r="BN16" s="434" t="s">
        <v>1251</v>
      </c>
      <c r="BO16" s="435" t="s">
        <v>1123</v>
      </c>
      <c r="BP16" s="720" t="s">
        <v>1122</v>
      </c>
      <c r="BQ16" s="720"/>
      <c r="BR16" s="660"/>
      <c r="BS16" s="433" t="s">
        <v>1383</v>
      </c>
      <c r="BT16" s="434" t="s">
        <v>1384</v>
      </c>
      <c r="BU16" s="434" t="s">
        <v>1251</v>
      </c>
      <c r="BV16" s="435" t="s">
        <v>1123</v>
      </c>
      <c r="BW16" s="720" t="s">
        <v>1122</v>
      </c>
      <c r="BX16" s="720"/>
      <c r="BY16" s="660"/>
      <c r="BZ16" s="433" t="s">
        <v>1383</v>
      </c>
      <c r="CA16" s="434" t="s">
        <v>1384</v>
      </c>
      <c r="CB16" s="434" t="s">
        <v>1251</v>
      </c>
      <c r="CC16" s="435" t="s">
        <v>1123</v>
      </c>
      <c r="CD16" s="720" t="s">
        <v>1122</v>
      </c>
      <c r="CE16" s="720"/>
      <c r="CF16" s="660"/>
      <c r="CG16" s="724"/>
      <c r="CH16" s="660"/>
      <c r="CT16" s="35"/>
    </row>
    <row r="17" spans="1:98" ht="12" customHeight="1">
      <c r="J17" s="86"/>
      <c r="K17" s="247">
        <v>1</v>
      </c>
      <c r="L17" s="571" t="s">
        <v>942</v>
      </c>
      <c r="M17" s="571" t="s">
        <v>898</v>
      </c>
      <c r="N17" s="577" t="s">
        <v>898</v>
      </c>
      <c r="O17" s="572">
        <f ca="1">OFFSET(O17,0,-1)+1</f>
        <v>3</v>
      </c>
      <c r="P17" s="572">
        <f ca="1">OFFSET(P17,0,-1)+1</f>
        <v>4</v>
      </c>
      <c r="Q17" s="572">
        <f ca="1">OFFSET(Q17,0,-1)+1</f>
        <v>5</v>
      </c>
      <c r="R17" s="572">
        <f ca="1">OFFSET(R17,0,-1)+1</f>
        <v>6</v>
      </c>
      <c r="S17" s="726">
        <f ca="1">OFFSET(S17,0,-1)+1</f>
        <v>7</v>
      </c>
      <c r="T17" s="726"/>
      <c r="U17" s="572">
        <f ca="1">OFFSET(U17,0,-2)+1</f>
        <v>8</v>
      </c>
      <c r="V17" s="572">
        <f ca="1">OFFSET(V17,0,-1)+1</f>
        <v>9</v>
      </c>
      <c r="W17" s="572">
        <f ca="1">OFFSET(W17,0,-1)+1</f>
        <v>10</v>
      </c>
      <c r="X17" s="572">
        <f ca="1">OFFSET(X17,0,-1)+1</f>
        <v>11</v>
      </c>
      <c r="Y17" s="572">
        <f ca="1">OFFSET(Y17,0,-1)+1</f>
        <v>12</v>
      </c>
      <c r="Z17" s="726">
        <f ca="1">OFFSET(Z17,0,-1)+1</f>
        <v>13</v>
      </c>
      <c r="AA17" s="726"/>
      <c r="AB17" s="572">
        <f ca="1">OFFSET(AB17,0,-2)+1</f>
        <v>14</v>
      </c>
      <c r="AC17" s="572">
        <f ca="1">OFFSET(AC17,0,-1)+1</f>
        <v>15</v>
      </c>
      <c r="AD17" s="572">
        <f ca="1">OFFSET(AD17,0,-1)+1</f>
        <v>16</v>
      </c>
      <c r="AE17" s="572">
        <f ca="1">OFFSET(AE17,0,-1)+1</f>
        <v>17</v>
      </c>
      <c r="AF17" s="572">
        <f ca="1">OFFSET(AF17,0,-1)+1</f>
        <v>18</v>
      </c>
      <c r="AG17" s="726">
        <f ca="1">OFFSET(AG17,0,-1)+1</f>
        <v>19</v>
      </c>
      <c r="AH17" s="726"/>
      <c r="AI17" s="572">
        <f ca="1">OFFSET(AI17,0,-2)+1</f>
        <v>20</v>
      </c>
      <c r="AJ17" s="572">
        <f ca="1">OFFSET(AJ17,0,-1)+1</f>
        <v>21</v>
      </c>
      <c r="AK17" s="572">
        <f ca="1">OFFSET(AK17,0,-1)+1</f>
        <v>22</v>
      </c>
      <c r="AL17" s="572">
        <f ca="1">OFFSET(AL17,0,-1)+1</f>
        <v>23</v>
      </c>
      <c r="AM17" s="572">
        <f ca="1">OFFSET(AM17,0,-1)+1</f>
        <v>24</v>
      </c>
      <c r="AN17" s="726">
        <f ca="1">OFFSET(AN17,0,-1)+1</f>
        <v>25</v>
      </c>
      <c r="AO17" s="726"/>
      <c r="AP17" s="572">
        <f ca="1">OFFSET(AP17,0,-2)+1</f>
        <v>26</v>
      </c>
      <c r="AQ17" s="572">
        <f ca="1">OFFSET(AQ17,0,-1)+1</f>
        <v>27</v>
      </c>
      <c r="AR17" s="572">
        <f ca="1">OFFSET(AR17,0,-1)+1</f>
        <v>28</v>
      </c>
      <c r="AS17" s="572">
        <f ca="1">OFFSET(AS17,0,-1)+1</f>
        <v>29</v>
      </c>
      <c r="AT17" s="572">
        <f ca="1">OFFSET(AT17,0,-1)+1</f>
        <v>30</v>
      </c>
      <c r="AU17" s="726">
        <f ca="1">OFFSET(AU17,0,-1)+1</f>
        <v>31</v>
      </c>
      <c r="AV17" s="726"/>
      <c r="AW17" s="572">
        <f ca="1">OFFSET(AW17,0,-2)+1</f>
        <v>32</v>
      </c>
      <c r="AX17" s="572">
        <f ca="1">OFFSET(AX17,0,-1)+1</f>
        <v>33</v>
      </c>
      <c r="AY17" s="572">
        <f ca="1">OFFSET(AY17,0,-1)+1</f>
        <v>34</v>
      </c>
      <c r="AZ17" s="572">
        <f ca="1">OFFSET(AZ17,0,-1)+1</f>
        <v>35</v>
      </c>
      <c r="BA17" s="572">
        <f ca="1">OFFSET(BA17,0,-1)+1</f>
        <v>36</v>
      </c>
      <c r="BB17" s="726">
        <f ca="1">OFFSET(BB17,0,-1)+1</f>
        <v>37</v>
      </c>
      <c r="BC17" s="726"/>
      <c r="BD17" s="572">
        <f ca="1">OFFSET(BD17,0,-2)+1</f>
        <v>38</v>
      </c>
      <c r="BE17" s="572">
        <f ca="1">OFFSET(BE17,0,-1)+1</f>
        <v>39</v>
      </c>
      <c r="BF17" s="572">
        <f ca="1">OFFSET(BF17,0,-1)+1</f>
        <v>40</v>
      </c>
      <c r="BG17" s="572">
        <f ca="1">OFFSET(BG17,0,-1)+1</f>
        <v>41</v>
      </c>
      <c r="BH17" s="572">
        <f ca="1">OFFSET(BH17,0,-1)+1</f>
        <v>42</v>
      </c>
      <c r="BI17" s="726">
        <f ca="1">OFFSET(BI17,0,-1)+1</f>
        <v>43</v>
      </c>
      <c r="BJ17" s="726"/>
      <c r="BK17" s="572">
        <f ca="1">OFFSET(BK17,0,-2)+1</f>
        <v>44</v>
      </c>
      <c r="BL17" s="572">
        <f ca="1">OFFSET(BL17,0,-1)+1</f>
        <v>45</v>
      </c>
      <c r="BM17" s="572">
        <f ca="1">OFFSET(BM17,0,-1)+1</f>
        <v>46</v>
      </c>
      <c r="BN17" s="572">
        <f ca="1">OFFSET(BN17,0,-1)+1</f>
        <v>47</v>
      </c>
      <c r="BO17" s="572">
        <f ca="1">OFFSET(BO17,0,-1)+1</f>
        <v>48</v>
      </c>
      <c r="BP17" s="726">
        <f ca="1">OFFSET(BP17,0,-1)+1</f>
        <v>49</v>
      </c>
      <c r="BQ17" s="726"/>
      <c r="BR17" s="572">
        <f ca="1">OFFSET(BR17,0,-2)+1</f>
        <v>50</v>
      </c>
      <c r="BS17" s="572">
        <f ca="1">OFFSET(BS17,0,-1)+1</f>
        <v>51</v>
      </c>
      <c r="BT17" s="572">
        <f ca="1">OFFSET(BT17,0,-1)+1</f>
        <v>52</v>
      </c>
      <c r="BU17" s="572">
        <f ca="1">OFFSET(BU17,0,-1)+1</f>
        <v>53</v>
      </c>
      <c r="BV17" s="572">
        <f ca="1">OFFSET(BV17,0,-1)+1</f>
        <v>54</v>
      </c>
      <c r="BW17" s="726">
        <f ca="1">OFFSET(BW17,0,-1)+1</f>
        <v>55</v>
      </c>
      <c r="BX17" s="726"/>
      <c r="BY17" s="572">
        <f ca="1">OFFSET(BY17,0,-2)+1</f>
        <v>56</v>
      </c>
      <c r="BZ17" s="572">
        <f ca="1">OFFSET(BZ17,0,-1)+1</f>
        <v>57</v>
      </c>
      <c r="CA17" s="572">
        <f ca="1">OFFSET(CA17,0,-1)+1</f>
        <v>58</v>
      </c>
      <c r="CB17" s="572">
        <f ca="1">OFFSET(CB17,0,-1)+1</f>
        <v>59</v>
      </c>
      <c r="CC17" s="572">
        <f ca="1">OFFSET(CC17,0,-1)+1</f>
        <v>60</v>
      </c>
      <c r="CD17" s="726">
        <f ca="1">OFFSET(CD17,0,-1)+1</f>
        <v>61</v>
      </c>
      <c r="CE17" s="726"/>
      <c r="CF17" s="572">
        <f ca="1">OFFSET(CF17,0,-2)+1</f>
        <v>62</v>
      </c>
      <c r="CG17" s="578">
        <f ca="1">OFFSET(CG17,0,-1)</f>
        <v>62</v>
      </c>
      <c r="CH17" s="572">
        <f ca="1">OFFSET(CH17,0,-1)+1</f>
        <v>63</v>
      </c>
    </row>
    <row r="18" spans="1:98" ht="22.5">
      <c r="A18" s="713">
        <v>1</v>
      </c>
      <c r="B18" s="339"/>
      <c r="C18" s="339"/>
      <c r="D18" s="339"/>
      <c r="E18" s="340"/>
      <c r="F18" s="341"/>
      <c r="G18" s="341"/>
      <c r="H18" s="341"/>
      <c r="I18" s="342"/>
      <c r="J18" s="180"/>
      <c r="K18" s="180"/>
      <c r="L18" s="566">
        <f>mergeValue(A18)</f>
        <v>1</v>
      </c>
      <c r="M18" s="570" t="s">
        <v>869</v>
      </c>
      <c r="N18" s="576"/>
      <c r="O18" s="692" t="str">
        <f>IF('Перечень тарифов'!J21="","","" &amp; 'Перечень тарифов'!J21 &amp; "")</f>
        <v>Тариф на холодную воду питьевую</v>
      </c>
      <c r="P18" s="692"/>
      <c r="Q18" s="692"/>
      <c r="R18" s="692"/>
      <c r="S18" s="692"/>
      <c r="T18" s="692"/>
      <c r="U18" s="692"/>
      <c r="V18" s="692"/>
      <c r="W18" s="692"/>
      <c r="X18" s="692"/>
      <c r="Y18" s="692"/>
      <c r="Z18" s="692"/>
      <c r="AA18" s="692"/>
      <c r="AB18" s="692"/>
      <c r="AC18" s="692"/>
      <c r="AD18" s="692"/>
      <c r="AE18" s="692"/>
      <c r="AF18" s="692"/>
      <c r="AG18" s="692"/>
      <c r="AH18" s="692"/>
      <c r="AI18" s="692"/>
      <c r="AJ18" s="692"/>
      <c r="AK18" s="692"/>
      <c r="AL18" s="692"/>
      <c r="AM18" s="692"/>
      <c r="AN18" s="692"/>
      <c r="AO18" s="692"/>
      <c r="AP18" s="692"/>
      <c r="AQ18" s="692"/>
      <c r="AR18" s="692"/>
      <c r="AS18" s="692"/>
      <c r="AT18" s="692"/>
      <c r="AU18" s="692"/>
      <c r="AV18" s="692"/>
      <c r="AW18" s="692"/>
      <c r="AX18" s="692"/>
      <c r="AY18" s="692"/>
      <c r="AZ18" s="692"/>
      <c r="BA18" s="692"/>
      <c r="BB18" s="692"/>
      <c r="BC18" s="692"/>
      <c r="BD18" s="692"/>
      <c r="BE18" s="692"/>
      <c r="BF18" s="692"/>
      <c r="BG18" s="692"/>
      <c r="BH18" s="692"/>
      <c r="BI18" s="692"/>
      <c r="BJ18" s="692"/>
      <c r="BK18" s="692"/>
      <c r="BL18" s="692"/>
      <c r="BM18" s="692"/>
      <c r="BN18" s="692"/>
      <c r="BO18" s="692"/>
      <c r="BP18" s="692"/>
      <c r="BQ18" s="692"/>
      <c r="BR18" s="692"/>
      <c r="BS18" s="692"/>
      <c r="BT18" s="692"/>
      <c r="BU18" s="692"/>
      <c r="BV18" s="692"/>
      <c r="BW18" s="692"/>
      <c r="BX18" s="692"/>
      <c r="BY18" s="692"/>
      <c r="BZ18" s="692"/>
      <c r="CA18" s="692"/>
      <c r="CB18" s="692"/>
      <c r="CC18" s="692"/>
      <c r="CD18" s="692"/>
      <c r="CE18" s="692"/>
      <c r="CF18" s="692"/>
      <c r="CG18" s="692"/>
      <c r="CH18" s="590" t="s">
        <v>1390</v>
      </c>
    </row>
    <row r="19" spans="1:98" hidden="1">
      <c r="A19" s="713"/>
      <c r="B19" s="713">
        <v>1</v>
      </c>
      <c r="C19" s="339"/>
      <c r="D19" s="339"/>
      <c r="E19" s="341"/>
      <c r="F19" s="341"/>
      <c r="G19" s="341"/>
      <c r="H19" s="341"/>
      <c r="I19" s="200"/>
      <c r="J19" s="181"/>
      <c r="K19" s="35"/>
      <c r="L19" s="338" t="str">
        <f>mergeValue(A19) &amp;"."&amp; mergeValue(B19)</f>
        <v>1.1</v>
      </c>
      <c r="M19" s="159"/>
      <c r="N19" s="284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16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16"/>
      <c r="AR19" s="716"/>
      <c r="AS19" s="716"/>
      <c r="AT19" s="716"/>
      <c r="AU19" s="716"/>
      <c r="AV19" s="716"/>
      <c r="AW19" s="716"/>
      <c r="AX19" s="716"/>
      <c r="AY19" s="716"/>
      <c r="AZ19" s="716"/>
      <c r="BA19" s="716"/>
      <c r="BB19" s="716"/>
      <c r="BC19" s="716"/>
      <c r="BD19" s="716"/>
      <c r="BE19" s="716"/>
      <c r="BF19" s="716"/>
      <c r="BG19" s="716"/>
      <c r="BH19" s="716"/>
      <c r="BI19" s="716"/>
      <c r="BJ19" s="716"/>
      <c r="BK19" s="716"/>
      <c r="BL19" s="716"/>
      <c r="BM19" s="716"/>
      <c r="BN19" s="716"/>
      <c r="BO19" s="716"/>
      <c r="BP19" s="716"/>
      <c r="BQ19" s="716"/>
      <c r="BR19" s="716"/>
      <c r="BS19" s="716"/>
      <c r="BT19" s="716"/>
      <c r="BU19" s="716"/>
      <c r="BV19" s="716"/>
      <c r="BW19" s="716"/>
      <c r="BX19" s="716"/>
      <c r="BY19" s="716"/>
      <c r="BZ19" s="716"/>
      <c r="CA19" s="716"/>
      <c r="CB19" s="716"/>
      <c r="CC19" s="716"/>
      <c r="CD19" s="716"/>
      <c r="CE19" s="716"/>
      <c r="CF19" s="716"/>
      <c r="CG19" s="716"/>
      <c r="CH19" s="285"/>
    </row>
    <row r="20" spans="1:98" ht="45">
      <c r="A20" s="713"/>
      <c r="B20" s="713"/>
      <c r="C20" s="713">
        <v>1</v>
      </c>
      <c r="D20" s="339"/>
      <c r="E20" s="341"/>
      <c r="F20" s="341"/>
      <c r="G20" s="341"/>
      <c r="H20" s="341"/>
      <c r="I20" s="343"/>
      <c r="J20" s="181"/>
      <c r="K20" s="101"/>
      <c r="L20" s="338" t="str">
        <f>mergeValue(A20) &amp;"."&amp; mergeValue(B20)&amp;"."&amp; mergeValue(C20)</f>
        <v>1.1.1</v>
      </c>
      <c r="M20" s="160" t="s">
        <v>1248</v>
      </c>
      <c r="N20" s="284"/>
      <c r="O20" s="716"/>
      <c r="P20" s="716"/>
      <c r="Q20" s="716"/>
      <c r="R20" s="716"/>
      <c r="S20" s="716"/>
      <c r="T20" s="716"/>
      <c r="U20" s="716"/>
      <c r="V20" s="716"/>
      <c r="W20" s="716"/>
      <c r="X20" s="716"/>
      <c r="Y20" s="716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16"/>
      <c r="AR20" s="716"/>
      <c r="AS20" s="716"/>
      <c r="AT20" s="716"/>
      <c r="AU20" s="716"/>
      <c r="AV20" s="716"/>
      <c r="AW20" s="716"/>
      <c r="AX20" s="716"/>
      <c r="AY20" s="716"/>
      <c r="AZ20" s="716"/>
      <c r="BA20" s="716"/>
      <c r="BB20" s="716"/>
      <c r="BC20" s="716"/>
      <c r="BD20" s="716"/>
      <c r="BE20" s="716"/>
      <c r="BF20" s="716"/>
      <c r="BG20" s="716"/>
      <c r="BH20" s="716"/>
      <c r="BI20" s="716"/>
      <c r="BJ20" s="716"/>
      <c r="BK20" s="716"/>
      <c r="BL20" s="716"/>
      <c r="BM20" s="716"/>
      <c r="BN20" s="716"/>
      <c r="BO20" s="716"/>
      <c r="BP20" s="716"/>
      <c r="BQ20" s="716"/>
      <c r="BR20" s="716"/>
      <c r="BS20" s="716"/>
      <c r="BT20" s="716"/>
      <c r="BU20" s="716"/>
      <c r="BV20" s="716"/>
      <c r="BW20" s="716"/>
      <c r="BX20" s="716"/>
      <c r="BY20" s="716"/>
      <c r="BZ20" s="716"/>
      <c r="CA20" s="716"/>
      <c r="CB20" s="716"/>
      <c r="CC20" s="716"/>
      <c r="CD20" s="716"/>
      <c r="CE20" s="716"/>
      <c r="CF20" s="716"/>
      <c r="CG20" s="716"/>
      <c r="CH20" s="285" t="s">
        <v>57</v>
      </c>
    </row>
    <row r="21" spans="1:98" ht="33.75">
      <c r="A21" s="713"/>
      <c r="B21" s="713"/>
      <c r="C21" s="713"/>
      <c r="D21" s="713">
        <v>1</v>
      </c>
      <c r="E21" s="341"/>
      <c r="F21" s="341"/>
      <c r="G21" s="341"/>
      <c r="H21" s="341"/>
      <c r="I21" s="714"/>
      <c r="J21" s="181"/>
      <c r="K21" s="101"/>
      <c r="L21" s="338" t="str">
        <f>mergeValue(A21) &amp;"."&amp; mergeValue(B21)&amp;"."&amp; mergeValue(C21)&amp;"."&amp; mergeValue(D21)</f>
        <v>1.1.1.1</v>
      </c>
      <c r="M21" s="161" t="s">
        <v>1272</v>
      </c>
      <c r="N21" s="284"/>
      <c r="O21" s="718"/>
      <c r="P21" s="718"/>
      <c r="Q21" s="718"/>
      <c r="R21" s="718"/>
      <c r="S21" s="718"/>
      <c r="T21" s="718"/>
      <c r="U21" s="718"/>
      <c r="V21" s="718"/>
      <c r="W21" s="718"/>
      <c r="X21" s="718"/>
      <c r="Y21" s="718"/>
      <c r="Z21" s="718"/>
      <c r="AA21" s="718"/>
      <c r="AB21" s="718"/>
      <c r="AC21" s="718"/>
      <c r="AD21" s="718"/>
      <c r="AE21" s="718"/>
      <c r="AF21" s="718"/>
      <c r="AG21" s="718"/>
      <c r="AH21" s="718"/>
      <c r="AI21" s="718"/>
      <c r="AJ21" s="718"/>
      <c r="AK21" s="718"/>
      <c r="AL21" s="718"/>
      <c r="AM21" s="718"/>
      <c r="AN21" s="718"/>
      <c r="AO21" s="718"/>
      <c r="AP21" s="718"/>
      <c r="AQ21" s="718"/>
      <c r="AR21" s="718"/>
      <c r="AS21" s="718"/>
      <c r="AT21" s="718"/>
      <c r="AU21" s="718"/>
      <c r="AV21" s="718"/>
      <c r="AW21" s="718"/>
      <c r="AX21" s="718"/>
      <c r="AY21" s="718"/>
      <c r="AZ21" s="718"/>
      <c r="BA21" s="718"/>
      <c r="BB21" s="718"/>
      <c r="BC21" s="718"/>
      <c r="BD21" s="718"/>
      <c r="BE21" s="718"/>
      <c r="BF21" s="718"/>
      <c r="BG21" s="718"/>
      <c r="BH21" s="718"/>
      <c r="BI21" s="718"/>
      <c r="BJ21" s="718"/>
      <c r="BK21" s="718"/>
      <c r="BL21" s="718"/>
      <c r="BM21" s="718"/>
      <c r="BN21" s="718"/>
      <c r="BO21" s="718"/>
      <c r="BP21" s="718"/>
      <c r="BQ21" s="718"/>
      <c r="BR21" s="718"/>
      <c r="BS21" s="718"/>
      <c r="BT21" s="718"/>
      <c r="BU21" s="718"/>
      <c r="BV21" s="718"/>
      <c r="BW21" s="718"/>
      <c r="BX21" s="718"/>
      <c r="BY21" s="718"/>
      <c r="BZ21" s="718"/>
      <c r="CA21" s="718"/>
      <c r="CB21" s="718"/>
      <c r="CC21" s="718"/>
      <c r="CD21" s="718"/>
      <c r="CE21" s="718"/>
      <c r="CF21" s="718"/>
      <c r="CG21" s="718"/>
      <c r="CH21" s="285" t="s">
        <v>58</v>
      </c>
    </row>
    <row r="22" spans="1:98" ht="33.75">
      <c r="A22" s="713"/>
      <c r="B22" s="713"/>
      <c r="C22" s="713"/>
      <c r="D22" s="713"/>
      <c r="E22" s="713">
        <v>1</v>
      </c>
      <c r="F22" s="341"/>
      <c r="G22" s="341"/>
      <c r="H22" s="341"/>
      <c r="I22" s="714"/>
      <c r="J22" s="714"/>
      <c r="K22" s="101"/>
      <c r="L22" s="338" t="str">
        <f>mergeValue(A22) &amp;"."&amp; mergeValue(B22)&amp;"."&amp; mergeValue(C22)&amp;"."&amp; mergeValue(D22)&amp;"."&amp; mergeValue(E22)</f>
        <v>1.1.1.1.1</v>
      </c>
      <c r="M22" s="172" t="s">
        <v>856</v>
      </c>
      <c r="N22" s="285"/>
      <c r="O22" s="717" t="s">
        <v>1385</v>
      </c>
      <c r="P22" s="717"/>
      <c r="Q22" s="717"/>
      <c r="R22" s="717"/>
      <c r="S22" s="717"/>
      <c r="T22" s="717"/>
      <c r="U22" s="717"/>
      <c r="V22" s="717"/>
      <c r="W22" s="717"/>
      <c r="X22" s="717"/>
      <c r="Y22" s="717"/>
      <c r="Z22" s="717"/>
      <c r="AA22" s="717"/>
      <c r="AB22" s="717"/>
      <c r="AC22" s="717"/>
      <c r="AD22" s="717"/>
      <c r="AE22" s="717"/>
      <c r="AF22" s="717"/>
      <c r="AG22" s="717"/>
      <c r="AH22" s="717"/>
      <c r="AI22" s="717"/>
      <c r="AJ22" s="717"/>
      <c r="AK22" s="717"/>
      <c r="AL22" s="717"/>
      <c r="AM22" s="717"/>
      <c r="AN22" s="717"/>
      <c r="AO22" s="717"/>
      <c r="AP22" s="717"/>
      <c r="AQ22" s="717"/>
      <c r="AR22" s="717"/>
      <c r="AS22" s="717"/>
      <c r="AT22" s="717"/>
      <c r="AU22" s="717"/>
      <c r="AV22" s="717"/>
      <c r="AW22" s="717"/>
      <c r="AX22" s="717"/>
      <c r="AY22" s="717"/>
      <c r="AZ22" s="717"/>
      <c r="BA22" s="717"/>
      <c r="BB22" s="717"/>
      <c r="BC22" s="717"/>
      <c r="BD22" s="717"/>
      <c r="BE22" s="717"/>
      <c r="BF22" s="717"/>
      <c r="BG22" s="717"/>
      <c r="BH22" s="717"/>
      <c r="BI22" s="717"/>
      <c r="BJ22" s="717"/>
      <c r="BK22" s="717"/>
      <c r="BL22" s="717"/>
      <c r="BM22" s="717"/>
      <c r="BN22" s="717"/>
      <c r="BO22" s="717"/>
      <c r="BP22" s="717"/>
      <c r="BQ22" s="717"/>
      <c r="BR22" s="717"/>
      <c r="BS22" s="717"/>
      <c r="BT22" s="717"/>
      <c r="BU22" s="717"/>
      <c r="BV22" s="717"/>
      <c r="BW22" s="717"/>
      <c r="BX22" s="717"/>
      <c r="BY22" s="717"/>
      <c r="BZ22" s="717"/>
      <c r="CA22" s="717"/>
      <c r="CB22" s="717"/>
      <c r="CC22" s="717"/>
      <c r="CD22" s="717"/>
      <c r="CE22" s="717"/>
      <c r="CF22" s="717"/>
      <c r="CG22" s="717"/>
      <c r="CH22" s="285" t="s">
        <v>1392</v>
      </c>
      <c r="CJ22" s="316" t="str">
        <f>strCheckUnique(CK22:CK25)</f>
        <v/>
      </c>
      <c r="CL22" s="316"/>
    </row>
    <row r="23" spans="1:98" ht="66" customHeight="1">
      <c r="A23" s="713"/>
      <c r="B23" s="713"/>
      <c r="C23" s="713"/>
      <c r="D23" s="713"/>
      <c r="E23" s="713"/>
      <c r="F23" s="339">
        <v>1</v>
      </c>
      <c r="G23" s="339"/>
      <c r="H23" s="339"/>
      <c r="I23" s="714"/>
      <c r="J23" s="714"/>
      <c r="K23" s="343"/>
      <c r="L23" s="338" t="str">
        <f>mergeValue(A23) &amp;"."&amp; mergeValue(B23)&amp;"."&amp; mergeValue(C23)&amp;"."&amp; mergeValue(D23)&amp;"."&amp; mergeValue(E23)&amp;"."&amp; mergeValue(F23)</f>
        <v>1.1.1.1.1.1</v>
      </c>
      <c r="M23" s="332" t="s">
        <v>12</v>
      </c>
      <c r="N23" s="298"/>
      <c r="O23" s="192"/>
      <c r="P23" s="629">
        <v>42.36</v>
      </c>
      <c r="Q23" s="629">
        <v>48.320889999999999</v>
      </c>
      <c r="R23" s="711" t="s">
        <v>843</v>
      </c>
      <c r="S23" s="709" t="s">
        <v>933</v>
      </c>
      <c r="T23" s="711" t="s">
        <v>13</v>
      </c>
      <c r="U23" s="709" t="s">
        <v>933</v>
      </c>
      <c r="V23" s="192"/>
      <c r="W23" s="629">
        <v>47.15</v>
      </c>
      <c r="X23" s="629">
        <v>53.78116</v>
      </c>
      <c r="Y23" s="711" t="s">
        <v>14</v>
      </c>
      <c r="Z23" s="709" t="s">
        <v>933</v>
      </c>
      <c r="AA23" s="711" t="s">
        <v>15</v>
      </c>
      <c r="AB23" s="709" t="s">
        <v>933</v>
      </c>
      <c r="AC23" s="192"/>
      <c r="AD23" s="629">
        <v>47.15</v>
      </c>
      <c r="AE23" s="629">
        <v>53.78116</v>
      </c>
      <c r="AF23" s="711" t="s">
        <v>16</v>
      </c>
      <c r="AG23" s="709" t="s">
        <v>933</v>
      </c>
      <c r="AH23" s="711" t="s">
        <v>17</v>
      </c>
      <c r="AI23" s="709" t="s">
        <v>933</v>
      </c>
      <c r="AJ23" s="192"/>
      <c r="AK23" s="629">
        <v>48.36</v>
      </c>
      <c r="AL23" s="629">
        <v>54.749229999999997</v>
      </c>
      <c r="AM23" s="711" t="s">
        <v>18</v>
      </c>
      <c r="AN23" s="709" t="s">
        <v>933</v>
      </c>
      <c r="AO23" s="711" t="s">
        <v>19</v>
      </c>
      <c r="AP23" s="709" t="s">
        <v>933</v>
      </c>
      <c r="AQ23" s="192"/>
      <c r="AR23" s="629">
        <v>48.36</v>
      </c>
      <c r="AS23" s="629">
        <v>54.749229999999997</v>
      </c>
      <c r="AT23" s="711" t="s">
        <v>20</v>
      </c>
      <c r="AU23" s="709" t="s">
        <v>933</v>
      </c>
      <c r="AV23" s="711" t="s">
        <v>21</v>
      </c>
      <c r="AW23" s="709" t="s">
        <v>933</v>
      </c>
      <c r="AX23" s="192"/>
      <c r="AY23" s="629">
        <v>49.55</v>
      </c>
      <c r="AZ23" s="629">
        <v>55.84422</v>
      </c>
      <c r="BA23" s="711" t="s">
        <v>22</v>
      </c>
      <c r="BB23" s="709" t="s">
        <v>933</v>
      </c>
      <c r="BC23" s="711" t="s">
        <v>23</v>
      </c>
      <c r="BD23" s="709" t="s">
        <v>933</v>
      </c>
      <c r="BE23" s="192"/>
      <c r="BF23" s="629">
        <v>49.55</v>
      </c>
      <c r="BG23" s="629">
        <v>55.84422</v>
      </c>
      <c r="BH23" s="711" t="s">
        <v>24</v>
      </c>
      <c r="BI23" s="709" t="s">
        <v>933</v>
      </c>
      <c r="BJ23" s="711" t="s">
        <v>25</v>
      </c>
      <c r="BK23" s="709" t="s">
        <v>933</v>
      </c>
      <c r="BL23" s="192"/>
      <c r="BM23" s="629">
        <v>51.16</v>
      </c>
      <c r="BN23" s="629">
        <v>56.961109999999998</v>
      </c>
      <c r="BO23" s="711" t="s">
        <v>26</v>
      </c>
      <c r="BP23" s="709" t="s">
        <v>933</v>
      </c>
      <c r="BQ23" s="711" t="s">
        <v>27</v>
      </c>
      <c r="BR23" s="709" t="s">
        <v>933</v>
      </c>
      <c r="BS23" s="192"/>
      <c r="BT23" s="629">
        <v>51.16</v>
      </c>
      <c r="BU23" s="629">
        <v>56.961109999999998</v>
      </c>
      <c r="BV23" s="711" t="s">
        <v>28</v>
      </c>
      <c r="BW23" s="709" t="s">
        <v>933</v>
      </c>
      <c r="BX23" s="711" t="s">
        <v>29</v>
      </c>
      <c r="BY23" s="709" t="s">
        <v>933</v>
      </c>
      <c r="BZ23" s="192"/>
      <c r="CA23" s="629">
        <v>52.42</v>
      </c>
      <c r="CB23" s="629">
        <v>57.92953</v>
      </c>
      <c r="CC23" s="711" t="s">
        <v>30</v>
      </c>
      <c r="CD23" s="709" t="s">
        <v>933</v>
      </c>
      <c r="CE23" s="711" t="s">
        <v>844</v>
      </c>
      <c r="CF23" s="709" t="s">
        <v>934</v>
      </c>
      <c r="CG23" s="281"/>
      <c r="CH23" s="721" t="s">
        <v>1393</v>
      </c>
      <c r="CI23" s="297" t="str">
        <f>strCheckDate(O24:CG24)</f>
        <v/>
      </c>
      <c r="CJ23" s="316"/>
      <c r="CK23" s="316" t="str">
        <f>IF(M23="","",M23 )</f>
        <v>Население с НДС</v>
      </c>
      <c r="CL23" s="316"/>
      <c r="CM23" s="316"/>
      <c r="CN23" s="316"/>
    </row>
    <row r="24" spans="1:98" ht="14.25" hidden="1" customHeight="1">
      <c r="A24" s="713"/>
      <c r="B24" s="713"/>
      <c r="C24" s="713"/>
      <c r="D24" s="713"/>
      <c r="E24" s="713"/>
      <c r="F24" s="339"/>
      <c r="G24" s="339"/>
      <c r="H24" s="339"/>
      <c r="I24" s="714"/>
      <c r="J24" s="714"/>
      <c r="K24" s="343"/>
      <c r="L24" s="171"/>
      <c r="M24" s="205"/>
      <c r="N24" s="298"/>
      <c r="O24" s="298"/>
      <c r="P24" s="295"/>
      <c r="Q24" s="296" t="str">
        <f>R23 &amp; "-" &amp; T23</f>
        <v>01.01.2019-30.06.2019</v>
      </c>
      <c r="R24" s="711"/>
      <c r="S24" s="709"/>
      <c r="T24" s="712"/>
      <c r="U24" s="709"/>
      <c r="V24" s="298"/>
      <c r="W24" s="295"/>
      <c r="X24" s="296" t="str">
        <f>Y23 &amp; "-" &amp; AA23</f>
        <v>01.07.2019-31.12.2019</v>
      </c>
      <c r="Y24" s="711"/>
      <c r="Z24" s="709"/>
      <c r="AA24" s="712"/>
      <c r="AB24" s="709"/>
      <c r="AC24" s="298"/>
      <c r="AD24" s="295"/>
      <c r="AE24" s="296" t="str">
        <f>AF23 &amp; "-" &amp; AH23</f>
        <v>01.01.2020-30.06.2020</v>
      </c>
      <c r="AF24" s="711"/>
      <c r="AG24" s="709"/>
      <c r="AH24" s="712"/>
      <c r="AI24" s="709"/>
      <c r="AJ24" s="298"/>
      <c r="AK24" s="295"/>
      <c r="AL24" s="296" t="str">
        <f>AM23 &amp; "-" &amp; AO23</f>
        <v>01.07.2020-31.12.2020</v>
      </c>
      <c r="AM24" s="711"/>
      <c r="AN24" s="709"/>
      <c r="AO24" s="712"/>
      <c r="AP24" s="709"/>
      <c r="AQ24" s="298"/>
      <c r="AR24" s="295"/>
      <c r="AS24" s="296" t="str">
        <f>AT23 &amp; "-" &amp; AV23</f>
        <v>01.01.2021-30.06.2021</v>
      </c>
      <c r="AT24" s="711"/>
      <c r="AU24" s="709"/>
      <c r="AV24" s="712"/>
      <c r="AW24" s="709"/>
      <c r="AX24" s="298"/>
      <c r="AY24" s="295"/>
      <c r="AZ24" s="296" t="str">
        <f>BA23 &amp; "-" &amp; BC23</f>
        <v>01.07.2021-31.12.2021</v>
      </c>
      <c r="BA24" s="711"/>
      <c r="BB24" s="709"/>
      <c r="BC24" s="712"/>
      <c r="BD24" s="709"/>
      <c r="BE24" s="298"/>
      <c r="BF24" s="295"/>
      <c r="BG24" s="296" t="str">
        <f>BH23 &amp; "-" &amp; BJ23</f>
        <v>01.01.2022-30.06.2022</v>
      </c>
      <c r="BH24" s="711"/>
      <c r="BI24" s="709"/>
      <c r="BJ24" s="712"/>
      <c r="BK24" s="709"/>
      <c r="BL24" s="298"/>
      <c r="BM24" s="295"/>
      <c r="BN24" s="296" t="str">
        <f>BO23 &amp; "-" &amp; BQ23</f>
        <v>01.07.2022-31.12.2022</v>
      </c>
      <c r="BO24" s="711"/>
      <c r="BP24" s="709"/>
      <c r="BQ24" s="712"/>
      <c r="BR24" s="709"/>
      <c r="BS24" s="298"/>
      <c r="BT24" s="295"/>
      <c r="BU24" s="296" t="str">
        <f>BV23 &amp; "-" &amp; BX23</f>
        <v>01.01.2023-30.06.2023</v>
      </c>
      <c r="BV24" s="711"/>
      <c r="BW24" s="709"/>
      <c r="BX24" s="712"/>
      <c r="BY24" s="709"/>
      <c r="BZ24" s="298"/>
      <c r="CA24" s="295"/>
      <c r="CB24" s="296" t="str">
        <f>CC23 &amp; "-" &amp; CE23</f>
        <v>01.07.2023-31.12.2023</v>
      </c>
      <c r="CC24" s="711"/>
      <c r="CD24" s="709"/>
      <c r="CE24" s="712"/>
      <c r="CF24" s="709"/>
      <c r="CG24" s="281"/>
      <c r="CH24" s="722"/>
      <c r="CJ24" s="316"/>
      <c r="CK24" s="316"/>
      <c r="CL24" s="316"/>
      <c r="CM24" s="316"/>
      <c r="CN24" s="316"/>
    </row>
    <row r="25" spans="1:98" customFormat="1" ht="15" customHeight="1">
      <c r="A25" s="713"/>
      <c r="B25" s="713"/>
      <c r="C25" s="713"/>
      <c r="D25" s="713"/>
      <c r="E25" s="713"/>
      <c r="F25" s="339"/>
      <c r="G25" s="339"/>
      <c r="H25" s="339"/>
      <c r="I25" s="714"/>
      <c r="J25" s="714"/>
      <c r="K25" s="201"/>
      <c r="L25" s="112"/>
      <c r="M25" s="175" t="s">
        <v>1273</v>
      </c>
      <c r="N25" s="164"/>
      <c r="O25" s="157"/>
      <c r="P25" s="157"/>
      <c r="Q25" s="157"/>
      <c r="R25" s="261"/>
      <c r="S25" s="198"/>
      <c r="T25" s="198"/>
      <c r="U25" s="198"/>
      <c r="V25" s="157"/>
      <c r="W25" s="157"/>
      <c r="X25" s="157"/>
      <c r="Y25" s="261"/>
      <c r="Z25" s="198"/>
      <c r="AA25" s="198"/>
      <c r="AB25" s="198"/>
      <c r="AC25" s="157"/>
      <c r="AD25" s="157"/>
      <c r="AE25" s="157"/>
      <c r="AF25" s="261"/>
      <c r="AG25" s="198"/>
      <c r="AH25" s="198"/>
      <c r="AI25" s="198"/>
      <c r="AJ25" s="157"/>
      <c r="AK25" s="157"/>
      <c r="AL25" s="157"/>
      <c r="AM25" s="261"/>
      <c r="AN25" s="198"/>
      <c r="AO25" s="198"/>
      <c r="AP25" s="198"/>
      <c r="AQ25" s="157"/>
      <c r="AR25" s="157"/>
      <c r="AS25" s="157"/>
      <c r="AT25" s="261"/>
      <c r="AU25" s="198"/>
      <c r="AV25" s="198"/>
      <c r="AW25" s="198"/>
      <c r="AX25" s="157"/>
      <c r="AY25" s="157"/>
      <c r="AZ25" s="157"/>
      <c r="BA25" s="261"/>
      <c r="BB25" s="198"/>
      <c r="BC25" s="198"/>
      <c r="BD25" s="198"/>
      <c r="BE25" s="157"/>
      <c r="BF25" s="157"/>
      <c r="BG25" s="157"/>
      <c r="BH25" s="261"/>
      <c r="BI25" s="198"/>
      <c r="BJ25" s="198"/>
      <c r="BK25" s="198"/>
      <c r="BL25" s="157"/>
      <c r="BM25" s="157"/>
      <c r="BN25" s="157"/>
      <c r="BO25" s="261"/>
      <c r="BP25" s="198"/>
      <c r="BQ25" s="198"/>
      <c r="BR25" s="198"/>
      <c r="BS25" s="157"/>
      <c r="BT25" s="157"/>
      <c r="BU25" s="157"/>
      <c r="BV25" s="261"/>
      <c r="BW25" s="198"/>
      <c r="BX25" s="198"/>
      <c r="BY25" s="198"/>
      <c r="BZ25" s="157"/>
      <c r="CA25" s="157"/>
      <c r="CB25" s="157"/>
      <c r="CC25" s="261"/>
      <c r="CD25" s="198"/>
      <c r="CE25" s="198"/>
      <c r="CF25" s="198"/>
      <c r="CG25" s="186"/>
      <c r="CH25" s="723"/>
      <c r="CI25" s="306"/>
      <c r="CJ25" s="306"/>
      <c r="CK25" s="306"/>
      <c r="CL25" s="306"/>
      <c r="CM25" s="306"/>
      <c r="CN25" s="306"/>
      <c r="CO25" s="306"/>
      <c r="CP25" s="306"/>
      <c r="CQ25" s="306"/>
      <c r="CR25" s="306"/>
      <c r="CS25" s="306"/>
      <c r="CT25" s="306"/>
    </row>
    <row r="26" spans="1:98" ht="33.75">
      <c r="A26" s="713"/>
      <c r="B26" s="713"/>
      <c r="C26" s="713"/>
      <c r="D26" s="713"/>
      <c r="E26" s="713">
        <v>2</v>
      </c>
      <c r="F26" s="341"/>
      <c r="G26" s="341"/>
      <c r="H26" s="341"/>
      <c r="I26" s="714"/>
      <c r="J26" s="714" t="s">
        <v>9</v>
      </c>
      <c r="K26" s="101"/>
      <c r="L26" s="338" t="str">
        <f>mergeValue(A26) &amp;"."&amp; mergeValue(B26)&amp;"."&amp; mergeValue(C26)&amp;"."&amp; mergeValue(D26)&amp;"."&amp; mergeValue(E26)</f>
        <v>1.1.1.1.2</v>
      </c>
      <c r="M26" s="172" t="s">
        <v>856</v>
      </c>
      <c r="N26" s="285"/>
      <c r="O26" s="727" t="s">
        <v>1152</v>
      </c>
      <c r="P26" s="728"/>
      <c r="Q26" s="728"/>
      <c r="R26" s="728"/>
      <c r="S26" s="728"/>
      <c r="T26" s="728"/>
      <c r="U26" s="728"/>
      <c r="V26" s="728"/>
      <c r="W26" s="728"/>
      <c r="X26" s="728"/>
      <c r="Y26" s="728"/>
      <c r="Z26" s="728"/>
      <c r="AA26" s="728"/>
      <c r="AB26" s="728"/>
      <c r="AC26" s="728"/>
      <c r="AD26" s="728"/>
      <c r="AE26" s="728"/>
      <c r="AF26" s="728"/>
      <c r="AG26" s="728"/>
      <c r="AH26" s="728"/>
      <c r="AI26" s="728"/>
      <c r="AJ26" s="728"/>
      <c r="AK26" s="728"/>
      <c r="AL26" s="728"/>
      <c r="AM26" s="728"/>
      <c r="AN26" s="728"/>
      <c r="AO26" s="728"/>
      <c r="AP26" s="728"/>
      <c r="AQ26" s="728"/>
      <c r="AR26" s="728"/>
      <c r="AS26" s="728"/>
      <c r="AT26" s="728"/>
      <c r="AU26" s="728"/>
      <c r="AV26" s="728"/>
      <c r="AW26" s="728"/>
      <c r="AX26" s="728"/>
      <c r="AY26" s="728"/>
      <c r="AZ26" s="728"/>
      <c r="BA26" s="728"/>
      <c r="BB26" s="728"/>
      <c r="BC26" s="728"/>
      <c r="BD26" s="728"/>
      <c r="BE26" s="728"/>
      <c r="BF26" s="728"/>
      <c r="BG26" s="728"/>
      <c r="BH26" s="728"/>
      <c r="BI26" s="728"/>
      <c r="BJ26" s="728"/>
      <c r="BK26" s="728"/>
      <c r="BL26" s="728"/>
      <c r="BM26" s="728"/>
      <c r="BN26" s="728"/>
      <c r="BO26" s="728"/>
      <c r="BP26" s="728"/>
      <c r="BQ26" s="728"/>
      <c r="BR26" s="728"/>
      <c r="BS26" s="728"/>
      <c r="BT26" s="728"/>
      <c r="BU26" s="728"/>
      <c r="BV26" s="728"/>
      <c r="BW26" s="728"/>
      <c r="BX26" s="728"/>
      <c r="BY26" s="728"/>
      <c r="BZ26" s="728"/>
      <c r="CA26" s="728"/>
      <c r="CB26" s="728"/>
      <c r="CC26" s="728"/>
      <c r="CD26" s="728"/>
      <c r="CE26" s="728"/>
      <c r="CF26" s="728"/>
      <c r="CG26" s="729"/>
      <c r="CH26" s="285" t="s">
        <v>1392</v>
      </c>
      <c r="CJ26" s="316" t="str">
        <f>strCheckUnique(CK26:CK29)</f>
        <v/>
      </c>
      <c r="CL26" s="316"/>
    </row>
    <row r="27" spans="1:98" ht="66" customHeight="1">
      <c r="A27" s="713"/>
      <c r="B27" s="713"/>
      <c r="C27" s="713"/>
      <c r="D27" s="713"/>
      <c r="E27" s="713"/>
      <c r="F27" s="339">
        <v>1</v>
      </c>
      <c r="G27" s="339"/>
      <c r="H27" s="339"/>
      <c r="I27" s="714"/>
      <c r="J27" s="714"/>
      <c r="K27" s="343"/>
      <c r="L27" s="338" t="str">
        <f>mergeValue(A27) &amp;"."&amp; mergeValue(B27)&amp;"."&amp; mergeValue(C27)&amp;"."&amp; mergeValue(D27)&amp;"."&amp; mergeValue(E27)&amp;"."&amp; mergeValue(F27)</f>
        <v>1.1.1.1.2.1</v>
      </c>
      <c r="M27" s="332" t="s">
        <v>31</v>
      </c>
      <c r="N27" s="298"/>
      <c r="O27" s="192"/>
      <c r="P27" s="629">
        <v>35.299999999999997</v>
      </c>
      <c r="Q27" s="629">
        <v>40.267409999999998</v>
      </c>
      <c r="R27" s="711" t="s">
        <v>843</v>
      </c>
      <c r="S27" s="709" t="s">
        <v>933</v>
      </c>
      <c r="T27" s="711" t="s">
        <v>13</v>
      </c>
      <c r="U27" s="709" t="s">
        <v>933</v>
      </c>
      <c r="V27" s="192"/>
      <c r="W27" s="629">
        <v>39.29</v>
      </c>
      <c r="X27" s="629">
        <v>44.817630000000001</v>
      </c>
      <c r="Y27" s="711" t="s">
        <v>14</v>
      </c>
      <c r="Z27" s="709" t="s">
        <v>933</v>
      </c>
      <c r="AA27" s="711" t="s">
        <v>15</v>
      </c>
      <c r="AB27" s="709" t="s">
        <v>933</v>
      </c>
      <c r="AC27" s="192"/>
      <c r="AD27" s="629">
        <v>39.29</v>
      </c>
      <c r="AE27" s="629">
        <v>44.817630000000001</v>
      </c>
      <c r="AF27" s="711" t="s">
        <v>16</v>
      </c>
      <c r="AG27" s="709" t="s">
        <v>933</v>
      </c>
      <c r="AH27" s="711" t="s">
        <v>17</v>
      </c>
      <c r="AI27" s="709" t="s">
        <v>933</v>
      </c>
      <c r="AJ27" s="192"/>
      <c r="AK27" s="629">
        <v>40.299999999999997</v>
      </c>
      <c r="AL27" s="629">
        <v>45.624360000000003</v>
      </c>
      <c r="AM27" s="711" t="s">
        <v>18</v>
      </c>
      <c r="AN27" s="709" t="s">
        <v>933</v>
      </c>
      <c r="AO27" s="711" t="s">
        <v>19</v>
      </c>
      <c r="AP27" s="709" t="s">
        <v>933</v>
      </c>
      <c r="AQ27" s="192"/>
      <c r="AR27" s="629">
        <v>40.299999999999997</v>
      </c>
      <c r="AS27" s="629">
        <v>45.624360000000003</v>
      </c>
      <c r="AT27" s="711" t="s">
        <v>20</v>
      </c>
      <c r="AU27" s="709" t="s">
        <v>933</v>
      </c>
      <c r="AV27" s="711" t="s">
        <v>21</v>
      </c>
      <c r="AW27" s="709" t="s">
        <v>933</v>
      </c>
      <c r="AX27" s="192"/>
      <c r="AY27" s="629">
        <v>41.29</v>
      </c>
      <c r="AZ27" s="629">
        <v>46.536850000000001</v>
      </c>
      <c r="BA27" s="711" t="s">
        <v>22</v>
      </c>
      <c r="BB27" s="709" t="s">
        <v>933</v>
      </c>
      <c r="BC27" s="711" t="s">
        <v>23</v>
      </c>
      <c r="BD27" s="709" t="s">
        <v>933</v>
      </c>
      <c r="BE27" s="192"/>
      <c r="BF27" s="629">
        <v>41.29</v>
      </c>
      <c r="BG27" s="629">
        <v>46.536850000000001</v>
      </c>
      <c r="BH27" s="711" t="s">
        <v>24</v>
      </c>
      <c r="BI27" s="709" t="s">
        <v>933</v>
      </c>
      <c r="BJ27" s="711" t="s">
        <v>25</v>
      </c>
      <c r="BK27" s="709" t="s">
        <v>933</v>
      </c>
      <c r="BL27" s="192"/>
      <c r="BM27" s="629">
        <v>42.63</v>
      </c>
      <c r="BN27" s="629">
        <v>47.467590000000001</v>
      </c>
      <c r="BO27" s="711" t="s">
        <v>26</v>
      </c>
      <c r="BP27" s="709" t="s">
        <v>933</v>
      </c>
      <c r="BQ27" s="711" t="s">
        <v>27</v>
      </c>
      <c r="BR27" s="709" t="s">
        <v>933</v>
      </c>
      <c r="BS27" s="192"/>
      <c r="BT27" s="629">
        <v>42.63</v>
      </c>
      <c r="BU27" s="629">
        <v>47.467590000000001</v>
      </c>
      <c r="BV27" s="711" t="s">
        <v>28</v>
      </c>
      <c r="BW27" s="709" t="s">
        <v>933</v>
      </c>
      <c r="BX27" s="711" t="s">
        <v>29</v>
      </c>
      <c r="BY27" s="709" t="s">
        <v>933</v>
      </c>
      <c r="BZ27" s="192"/>
      <c r="CA27" s="629">
        <v>43.68</v>
      </c>
      <c r="CB27" s="629">
        <v>48.274610000000003</v>
      </c>
      <c r="CC27" s="711" t="s">
        <v>30</v>
      </c>
      <c r="CD27" s="709" t="s">
        <v>933</v>
      </c>
      <c r="CE27" s="711" t="s">
        <v>844</v>
      </c>
      <c r="CF27" s="709" t="s">
        <v>934</v>
      </c>
      <c r="CG27" s="281"/>
      <c r="CH27" s="721" t="s">
        <v>1393</v>
      </c>
      <c r="CI27" s="297" t="str">
        <f>strCheckDate(O28:CG28)</f>
        <v/>
      </c>
      <c r="CJ27" s="316"/>
      <c r="CK27" s="316" t="str">
        <f>IF(M27="","",M27 )</f>
        <v>Бюджетные потребители</v>
      </c>
      <c r="CL27" s="316"/>
      <c r="CM27" s="316"/>
      <c r="CN27" s="316"/>
    </row>
    <row r="28" spans="1:98" ht="14.25" hidden="1" customHeight="1">
      <c r="A28" s="713"/>
      <c r="B28" s="713"/>
      <c r="C28" s="713"/>
      <c r="D28" s="713"/>
      <c r="E28" s="713"/>
      <c r="F28" s="339"/>
      <c r="G28" s="339"/>
      <c r="H28" s="339"/>
      <c r="I28" s="714"/>
      <c r="J28" s="714"/>
      <c r="K28" s="343"/>
      <c r="L28" s="171"/>
      <c r="M28" s="205"/>
      <c r="N28" s="298"/>
      <c r="O28" s="298"/>
      <c r="P28" s="295"/>
      <c r="Q28" s="296" t="str">
        <f>R27 &amp; "-" &amp; T27</f>
        <v>01.01.2019-30.06.2019</v>
      </c>
      <c r="R28" s="711"/>
      <c r="S28" s="709"/>
      <c r="T28" s="712"/>
      <c r="U28" s="709"/>
      <c r="V28" s="298"/>
      <c r="W28" s="295"/>
      <c r="X28" s="296" t="str">
        <f>Y27 &amp; "-" &amp; AA27</f>
        <v>01.07.2019-31.12.2019</v>
      </c>
      <c r="Y28" s="711"/>
      <c r="Z28" s="709"/>
      <c r="AA28" s="712"/>
      <c r="AB28" s="709"/>
      <c r="AC28" s="298"/>
      <c r="AD28" s="295"/>
      <c r="AE28" s="296" t="str">
        <f>AF27 &amp; "-" &amp; AH27</f>
        <v>01.01.2020-30.06.2020</v>
      </c>
      <c r="AF28" s="711"/>
      <c r="AG28" s="709"/>
      <c r="AH28" s="712"/>
      <c r="AI28" s="709"/>
      <c r="AJ28" s="298"/>
      <c r="AK28" s="295"/>
      <c r="AL28" s="296" t="str">
        <f>AM27 &amp; "-" &amp; AO27</f>
        <v>01.07.2020-31.12.2020</v>
      </c>
      <c r="AM28" s="711"/>
      <c r="AN28" s="709"/>
      <c r="AO28" s="712"/>
      <c r="AP28" s="709"/>
      <c r="AQ28" s="298"/>
      <c r="AR28" s="295"/>
      <c r="AS28" s="296" t="str">
        <f>AT27 &amp; "-" &amp; AV27</f>
        <v>01.01.2021-30.06.2021</v>
      </c>
      <c r="AT28" s="711"/>
      <c r="AU28" s="709"/>
      <c r="AV28" s="712"/>
      <c r="AW28" s="709"/>
      <c r="AX28" s="298"/>
      <c r="AY28" s="295"/>
      <c r="AZ28" s="296" t="str">
        <f>BA27 &amp; "-" &amp; BC27</f>
        <v>01.07.2021-31.12.2021</v>
      </c>
      <c r="BA28" s="711"/>
      <c r="BB28" s="709"/>
      <c r="BC28" s="712"/>
      <c r="BD28" s="709"/>
      <c r="BE28" s="298"/>
      <c r="BF28" s="295"/>
      <c r="BG28" s="296" t="str">
        <f>BH27 &amp; "-" &amp; BJ27</f>
        <v>01.01.2022-30.06.2022</v>
      </c>
      <c r="BH28" s="711"/>
      <c r="BI28" s="709"/>
      <c r="BJ28" s="712"/>
      <c r="BK28" s="709"/>
      <c r="BL28" s="298"/>
      <c r="BM28" s="295"/>
      <c r="BN28" s="296" t="str">
        <f>BO27 &amp; "-" &amp; BQ27</f>
        <v>01.07.2022-31.12.2022</v>
      </c>
      <c r="BO28" s="711"/>
      <c r="BP28" s="709"/>
      <c r="BQ28" s="712"/>
      <c r="BR28" s="709"/>
      <c r="BS28" s="298"/>
      <c r="BT28" s="295"/>
      <c r="BU28" s="296" t="str">
        <f>BV27 &amp; "-" &amp; BX27</f>
        <v>01.01.2023-30.06.2023</v>
      </c>
      <c r="BV28" s="711"/>
      <c r="BW28" s="709"/>
      <c r="BX28" s="712"/>
      <c r="BY28" s="709"/>
      <c r="BZ28" s="298"/>
      <c r="CA28" s="295"/>
      <c r="CB28" s="296" t="str">
        <f>CC27 &amp; "-" &amp; CE27</f>
        <v>01.07.2023-31.12.2023</v>
      </c>
      <c r="CC28" s="711"/>
      <c r="CD28" s="709"/>
      <c r="CE28" s="712"/>
      <c r="CF28" s="709"/>
      <c r="CG28" s="281"/>
      <c r="CH28" s="722"/>
      <c r="CJ28" s="316"/>
      <c r="CK28" s="316"/>
      <c r="CL28" s="316"/>
      <c r="CM28" s="316"/>
      <c r="CN28" s="316"/>
    </row>
    <row r="29" spans="1:98" customFormat="1" ht="15" customHeight="1">
      <c r="A29" s="713"/>
      <c r="B29" s="713"/>
      <c r="C29" s="713"/>
      <c r="D29" s="713"/>
      <c r="E29" s="713"/>
      <c r="F29" s="339"/>
      <c r="G29" s="339"/>
      <c r="H29" s="339"/>
      <c r="I29" s="714"/>
      <c r="J29" s="714"/>
      <c r="K29" s="201"/>
      <c r="L29" s="112"/>
      <c r="M29" s="175" t="s">
        <v>1273</v>
      </c>
      <c r="N29" s="164"/>
      <c r="O29" s="157"/>
      <c r="P29" s="157"/>
      <c r="Q29" s="157"/>
      <c r="R29" s="261"/>
      <c r="S29" s="198"/>
      <c r="T29" s="198"/>
      <c r="U29" s="198"/>
      <c r="V29" s="157"/>
      <c r="W29" s="157"/>
      <c r="X29" s="157"/>
      <c r="Y29" s="261"/>
      <c r="Z29" s="198"/>
      <c r="AA29" s="198"/>
      <c r="AB29" s="198"/>
      <c r="AC29" s="157"/>
      <c r="AD29" s="157"/>
      <c r="AE29" s="157"/>
      <c r="AF29" s="261"/>
      <c r="AG29" s="198"/>
      <c r="AH29" s="198"/>
      <c r="AI29" s="198"/>
      <c r="AJ29" s="157"/>
      <c r="AK29" s="157"/>
      <c r="AL29" s="157"/>
      <c r="AM29" s="261"/>
      <c r="AN29" s="198"/>
      <c r="AO29" s="198"/>
      <c r="AP29" s="198"/>
      <c r="AQ29" s="157"/>
      <c r="AR29" s="157"/>
      <c r="AS29" s="157"/>
      <c r="AT29" s="261"/>
      <c r="AU29" s="198"/>
      <c r="AV29" s="198"/>
      <c r="AW29" s="198"/>
      <c r="AX29" s="157"/>
      <c r="AY29" s="157"/>
      <c r="AZ29" s="157"/>
      <c r="BA29" s="261"/>
      <c r="BB29" s="198"/>
      <c r="BC29" s="198"/>
      <c r="BD29" s="198"/>
      <c r="BE29" s="157"/>
      <c r="BF29" s="157"/>
      <c r="BG29" s="157"/>
      <c r="BH29" s="261"/>
      <c r="BI29" s="198"/>
      <c r="BJ29" s="198"/>
      <c r="BK29" s="198"/>
      <c r="BL29" s="157"/>
      <c r="BM29" s="157"/>
      <c r="BN29" s="157"/>
      <c r="BO29" s="261"/>
      <c r="BP29" s="198"/>
      <c r="BQ29" s="198"/>
      <c r="BR29" s="198"/>
      <c r="BS29" s="157"/>
      <c r="BT29" s="157"/>
      <c r="BU29" s="157"/>
      <c r="BV29" s="261"/>
      <c r="BW29" s="198"/>
      <c r="BX29" s="198"/>
      <c r="BY29" s="198"/>
      <c r="BZ29" s="157"/>
      <c r="CA29" s="157"/>
      <c r="CB29" s="157"/>
      <c r="CC29" s="261"/>
      <c r="CD29" s="198"/>
      <c r="CE29" s="198"/>
      <c r="CF29" s="198"/>
      <c r="CG29" s="186"/>
      <c r="CH29" s="723"/>
      <c r="CI29" s="306"/>
      <c r="CJ29" s="306"/>
      <c r="CK29" s="306"/>
      <c r="CL29" s="306"/>
      <c r="CM29" s="306"/>
      <c r="CN29" s="306"/>
      <c r="CO29" s="306"/>
      <c r="CP29" s="306"/>
      <c r="CQ29" s="306"/>
      <c r="CR29" s="306"/>
      <c r="CS29" s="306"/>
      <c r="CT29" s="306"/>
    </row>
    <row r="30" spans="1:98" ht="33.75">
      <c r="A30" s="713"/>
      <c r="B30" s="713"/>
      <c r="C30" s="713"/>
      <c r="D30" s="713"/>
      <c r="E30" s="713">
        <v>3</v>
      </c>
      <c r="F30" s="341"/>
      <c r="G30" s="341"/>
      <c r="H30" s="341"/>
      <c r="I30" s="714"/>
      <c r="J30" s="714" t="s">
        <v>9</v>
      </c>
      <c r="K30" s="101"/>
      <c r="L30" s="338" t="str">
        <f>mergeValue(A30) &amp;"."&amp; mergeValue(B30)&amp;"."&amp; mergeValue(C30)&amp;"."&amp; mergeValue(D30)&amp;"."&amp; mergeValue(E30)</f>
        <v>1.1.1.1.3</v>
      </c>
      <c r="M30" s="172" t="s">
        <v>856</v>
      </c>
      <c r="N30" s="285"/>
      <c r="O30" s="727" t="s">
        <v>1153</v>
      </c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8"/>
      <c r="AA30" s="728"/>
      <c r="AB30" s="728"/>
      <c r="AC30" s="728"/>
      <c r="AD30" s="728"/>
      <c r="AE30" s="728"/>
      <c r="AF30" s="728"/>
      <c r="AG30" s="728"/>
      <c r="AH30" s="728"/>
      <c r="AI30" s="728"/>
      <c r="AJ30" s="728"/>
      <c r="AK30" s="728"/>
      <c r="AL30" s="728"/>
      <c r="AM30" s="728"/>
      <c r="AN30" s="728"/>
      <c r="AO30" s="728"/>
      <c r="AP30" s="728"/>
      <c r="AQ30" s="728"/>
      <c r="AR30" s="728"/>
      <c r="AS30" s="728"/>
      <c r="AT30" s="728"/>
      <c r="AU30" s="728"/>
      <c r="AV30" s="728"/>
      <c r="AW30" s="728"/>
      <c r="AX30" s="728"/>
      <c r="AY30" s="728"/>
      <c r="AZ30" s="728"/>
      <c r="BA30" s="728"/>
      <c r="BB30" s="728"/>
      <c r="BC30" s="728"/>
      <c r="BD30" s="728"/>
      <c r="BE30" s="728"/>
      <c r="BF30" s="728"/>
      <c r="BG30" s="728"/>
      <c r="BH30" s="728"/>
      <c r="BI30" s="728"/>
      <c r="BJ30" s="728"/>
      <c r="BK30" s="728"/>
      <c r="BL30" s="728"/>
      <c r="BM30" s="728"/>
      <c r="BN30" s="728"/>
      <c r="BO30" s="728"/>
      <c r="BP30" s="728"/>
      <c r="BQ30" s="728"/>
      <c r="BR30" s="728"/>
      <c r="BS30" s="728"/>
      <c r="BT30" s="728"/>
      <c r="BU30" s="728"/>
      <c r="BV30" s="728"/>
      <c r="BW30" s="728"/>
      <c r="BX30" s="728"/>
      <c r="BY30" s="728"/>
      <c r="BZ30" s="728"/>
      <c r="CA30" s="728"/>
      <c r="CB30" s="728"/>
      <c r="CC30" s="728"/>
      <c r="CD30" s="728"/>
      <c r="CE30" s="728"/>
      <c r="CF30" s="728"/>
      <c r="CG30" s="729"/>
      <c r="CH30" s="285" t="s">
        <v>1392</v>
      </c>
      <c r="CJ30" s="316" t="str">
        <f>strCheckUnique(CK30:CK33)</f>
        <v/>
      </c>
      <c r="CL30" s="316"/>
    </row>
    <row r="31" spans="1:98" ht="66" customHeight="1">
      <c r="A31" s="713"/>
      <c r="B31" s="713"/>
      <c r="C31" s="713"/>
      <c r="D31" s="713"/>
      <c r="E31" s="713"/>
      <c r="F31" s="339">
        <v>1</v>
      </c>
      <c r="G31" s="339"/>
      <c r="H31" s="339"/>
      <c r="I31" s="714"/>
      <c r="J31" s="714"/>
      <c r="K31" s="343"/>
      <c r="L31" s="338" t="str">
        <f>mergeValue(A31) &amp;"."&amp; mergeValue(B31)&amp;"."&amp; mergeValue(C31)&amp;"."&amp; mergeValue(D31)&amp;"."&amp; mergeValue(E31)&amp;"."&amp; mergeValue(F31)</f>
        <v>1.1.1.1.3.1</v>
      </c>
      <c r="M31" s="332" t="s">
        <v>32</v>
      </c>
      <c r="N31" s="298"/>
      <c r="O31" s="192"/>
      <c r="P31" s="629">
        <v>35.299999999999997</v>
      </c>
      <c r="Q31" s="629">
        <v>40.267409999999998</v>
      </c>
      <c r="R31" s="711" t="s">
        <v>843</v>
      </c>
      <c r="S31" s="709" t="s">
        <v>933</v>
      </c>
      <c r="T31" s="711" t="s">
        <v>13</v>
      </c>
      <c r="U31" s="709" t="s">
        <v>933</v>
      </c>
      <c r="V31" s="192"/>
      <c r="W31" s="629">
        <v>39.29</v>
      </c>
      <c r="X31" s="629">
        <v>44.817630000000001</v>
      </c>
      <c r="Y31" s="711" t="s">
        <v>14</v>
      </c>
      <c r="Z31" s="709" t="s">
        <v>933</v>
      </c>
      <c r="AA31" s="711" t="s">
        <v>15</v>
      </c>
      <c r="AB31" s="709" t="s">
        <v>933</v>
      </c>
      <c r="AC31" s="192"/>
      <c r="AD31" s="629">
        <v>39.29</v>
      </c>
      <c r="AE31" s="629">
        <v>44.817630000000001</v>
      </c>
      <c r="AF31" s="711" t="s">
        <v>16</v>
      </c>
      <c r="AG31" s="709" t="s">
        <v>933</v>
      </c>
      <c r="AH31" s="711" t="s">
        <v>17</v>
      </c>
      <c r="AI31" s="709" t="s">
        <v>933</v>
      </c>
      <c r="AJ31" s="192"/>
      <c r="AK31" s="629">
        <v>40.299999999999997</v>
      </c>
      <c r="AL31" s="629">
        <v>45.624360000000003</v>
      </c>
      <c r="AM31" s="711" t="s">
        <v>18</v>
      </c>
      <c r="AN31" s="709" t="s">
        <v>933</v>
      </c>
      <c r="AO31" s="711" t="s">
        <v>19</v>
      </c>
      <c r="AP31" s="709" t="s">
        <v>933</v>
      </c>
      <c r="AQ31" s="192"/>
      <c r="AR31" s="629">
        <v>40.299999999999997</v>
      </c>
      <c r="AS31" s="629">
        <v>45.624360000000003</v>
      </c>
      <c r="AT31" s="711" t="s">
        <v>20</v>
      </c>
      <c r="AU31" s="709" t="s">
        <v>933</v>
      </c>
      <c r="AV31" s="711" t="s">
        <v>21</v>
      </c>
      <c r="AW31" s="709" t="s">
        <v>933</v>
      </c>
      <c r="AX31" s="192"/>
      <c r="AY31" s="629">
        <v>41.29</v>
      </c>
      <c r="AZ31" s="629">
        <v>46.536850000000001</v>
      </c>
      <c r="BA31" s="711" t="s">
        <v>22</v>
      </c>
      <c r="BB31" s="709" t="s">
        <v>933</v>
      </c>
      <c r="BC31" s="711" t="s">
        <v>23</v>
      </c>
      <c r="BD31" s="709" t="s">
        <v>933</v>
      </c>
      <c r="BE31" s="192"/>
      <c r="BF31" s="629">
        <v>41.29</v>
      </c>
      <c r="BG31" s="629">
        <v>46.536850000000001</v>
      </c>
      <c r="BH31" s="711" t="s">
        <v>24</v>
      </c>
      <c r="BI31" s="709" t="s">
        <v>933</v>
      </c>
      <c r="BJ31" s="711" t="s">
        <v>25</v>
      </c>
      <c r="BK31" s="709" t="s">
        <v>933</v>
      </c>
      <c r="BL31" s="192"/>
      <c r="BM31" s="629">
        <v>42.63</v>
      </c>
      <c r="BN31" s="629">
        <v>47.467590000000001</v>
      </c>
      <c r="BO31" s="711" t="s">
        <v>26</v>
      </c>
      <c r="BP31" s="709" t="s">
        <v>933</v>
      </c>
      <c r="BQ31" s="711" t="s">
        <v>27</v>
      </c>
      <c r="BR31" s="709" t="s">
        <v>933</v>
      </c>
      <c r="BS31" s="192"/>
      <c r="BT31" s="629">
        <v>42.63</v>
      </c>
      <c r="BU31" s="629">
        <v>47.467590000000001</v>
      </c>
      <c r="BV31" s="711" t="s">
        <v>28</v>
      </c>
      <c r="BW31" s="709" t="s">
        <v>933</v>
      </c>
      <c r="BX31" s="711" t="s">
        <v>29</v>
      </c>
      <c r="BY31" s="709" t="s">
        <v>933</v>
      </c>
      <c r="BZ31" s="192"/>
      <c r="CA31" s="629">
        <v>43.68</v>
      </c>
      <c r="CB31" s="629">
        <v>48.274610000000003</v>
      </c>
      <c r="CC31" s="711" t="s">
        <v>30</v>
      </c>
      <c r="CD31" s="709" t="s">
        <v>933</v>
      </c>
      <c r="CE31" s="711" t="s">
        <v>844</v>
      </c>
      <c r="CF31" s="709" t="s">
        <v>934</v>
      </c>
      <c r="CG31" s="281"/>
      <c r="CH31" s="721" t="s">
        <v>1393</v>
      </c>
      <c r="CI31" s="297" t="str">
        <f>strCheckDate(O32:CG32)</f>
        <v/>
      </c>
      <c r="CJ31" s="316"/>
      <c r="CK31" s="316" t="str">
        <f>IF(M31="","",M31 )</f>
        <v>Прочие потребители</v>
      </c>
      <c r="CL31" s="316"/>
      <c r="CM31" s="316"/>
      <c r="CN31" s="316"/>
    </row>
    <row r="32" spans="1:98" ht="14.25" hidden="1" customHeight="1">
      <c r="A32" s="713"/>
      <c r="B32" s="713"/>
      <c r="C32" s="713"/>
      <c r="D32" s="713"/>
      <c r="E32" s="713"/>
      <c r="F32" s="339"/>
      <c r="G32" s="339"/>
      <c r="H32" s="339"/>
      <c r="I32" s="714"/>
      <c r="J32" s="714"/>
      <c r="K32" s="343"/>
      <c r="L32" s="171"/>
      <c r="M32" s="205"/>
      <c r="N32" s="298"/>
      <c r="O32" s="298"/>
      <c r="P32" s="295"/>
      <c r="Q32" s="296" t="str">
        <f>R31 &amp; "-" &amp; T31</f>
        <v>01.01.2019-30.06.2019</v>
      </c>
      <c r="R32" s="711"/>
      <c r="S32" s="709"/>
      <c r="T32" s="712"/>
      <c r="U32" s="709"/>
      <c r="V32" s="298"/>
      <c r="W32" s="295"/>
      <c r="X32" s="296" t="str">
        <f>Y31 &amp; "-" &amp; AA31</f>
        <v>01.07.2019-31.12.2019</v>
      </c>
      <c r="Y32" s="711"/>
      <c r="Z32" s="709"/>
      <c r="AA32" s="712"/>
      <c r="AB32" s="709"/>
      <c r="AC32" s="298"/>
      <c r="AD32" s="295"/>
      <c r="AE32" s="296" t="str">
        <f>AF31 &amp; "-" &amp; AH31</f>
        <v>01.01.2020-30.06.2020</v>
      </c>
      <c r="AF32" s="711"/>
      <c r="AG32" s="709"/>
      <c r="AH32" s="712"/>
      <c r="AI32" s="709"/>
      <c r="AJ32" s="298"/>
      <c r="AK32" s="295"/>
      <c r="AL32" s="296" t="str">
        <f>AM31 &amp; "-" &amp; AO31</f>
        <v>01.07.2020-31.12.2020</v>
      </c>
      <c r="AM32" s="711"/>
      <c r="AN32" s="709"/>
      <c r="AO32" s="712"/>
      <c r="AP32" s="709"/>
      <c r="AQ32" s="298"/>
      <c r="AR32" s="295"/>
      <c r="AS32" s="296" t="str">
        <f>AT31 &amp; "-" &amp; AV31</f>
        <v>01.01.2021-30.06.2021</v>
      </c>
      <c r="AT32" s="711"/>
      <c r="AU32" s="709"/>
      <c r="AV32" s="712"/>
      <c r="AW32" s="709"/>
      <c r="AX32" s="298"/>
      <c r="AY32" s="295"/>
      <c r="AZ32" s="296" t="str">
        <f>BA31 &amp; "-" &amp; BC31</f>
        <v>01.07.2021-31.12.2021</v>
      </c>
      <c r="BA32" s="711"/>
      <c r="BB32" s="709"/>
      <c r="BC32" s="712"/>
      <c r="BD32" s="709"/>
      <c r="BE32" s="298"/>
      <c r="BF32" s="295"/>
      <c r="BG32" s="296" t="str">
        <f>BH31 &amp; "-" &amp; BJ31</f>
        <v>01.01.2022-30.06.2022</v>
      </c>
      <c r="BH32" s="711"/>
      <c r="BI32" s="709"/>
      <c r="BJ32" s="712"/>
      <c r="BK32" s="709"/>
      <c r="BL32" s="298"/>
      <c r="BM32" s="295"/>
      <c r="BN32" s="296" t="str">
        <f>BO31 &amp; "-" &amp; BQ31</f>
        <v>01.07.2022-31.12.2022</v>
      </c>
      <c r="BO32" s="711"/>
      <c r="BP32" s="709"/>
      <c r="BQ32" s="712"/>
      <c r="BR32" s="709"/>
      <c r="BS32" s="298"/>
      <c r="BT32" s="295"/>
      <c r="BU32" s="296" t="str">
        <f>BV31 &amp; "-" &amp; BX31</f>
        <v>01.01.2023-30.06.2023</v>
      </c>
      <c r="BV32" s="711"/>
      <c r="BW32" s="709"/>
      <c r="BX32" s="712"/>
      <c r="BY32" s="709"/>
      <c r="BZ32" s="298"/>
      <c r="CA32" s="295"/>
      <c r="CB32" s="296" t="str">
        <f>CC31 &amp; "-" &amp; CE31</f>
        <v>01.07.2023-31.12.2023</v>
      </c>
      <c r="CC32" s="711"/>
      <c r="CD32" s="709"/>
      <c r="CE32" s="712"/>
      <c r="CF32" s="709"/>
      <c r="CG32" s="281"/>
      <c r="CH32" s="722"/>
      <c r="CJ32" s="316"/>
      <c r="CK32" s="316"/>
      <c r="CL32" s="316"/>
      <c r="CM32" s="316"/>
      <c r="CN32" s="316"/>
    </row>
    <row r="33" spans="1:98" customFormat="1" ht="15" customHeight="1">
      <c r="A33" s="713"/>
      <c r="B33" s="713"/>
      <c r="C33" s="713"/>
      <c r="D33" s="713"/>
      <c r="E33" s="713"/>
      <c r="F33" s="339"/>
      <c r="G33" s="339"/>
      <c r="H33" s="339"/>
      <c r="I33" s="714"/>
      <c r="J33" s="714"/>
      <c r="K33" s="201"/>
      <c r="L33" s="112"/>
      <c r="M33" s="175" t="s">
        <v>1273</v>
      </c>
      <c r="N33" s="164"/>
      <c r="O33" s="157"/>
      <c r="P33" s="157"/>
      <c r="Q33" s="157"/>
      <c r="R33" s="261"/>
      <c r="S33" s="198"/>
      <c r="T33" s="198"/>
      <c r="U33" s="198"/>
      <c r="V33" s="157"/>
      <c r="W33" s="157"/>
      <c r="X33" s="157"/>
      <c r="Y33" s="261"/>
      <c r="Z33" s="198"/>
      <c r="AA33" s="198"/>
      <c r="AB33" s="198"/>
      <c r="AC33" s="157"/>
      <c r="AD33" s="157"/>
      <c r="AE33" s="157"/>
      <c r="AF33" s="261"/>
      <c r="AG33" s="198"/>
      <c r="AH33" s="198"/>
      <c r="AI33" s="198"/>
      <c r="AJ33" s="157"/>
      <c r="AK33" s="157"/>
      <c r="AL33" s="157"/>
      <c r="AM33" s="261"/>
      <c r="AN33" s="198"/>
      <c r="AO33" s="198"/>
      <c r="AP33" s="198"/>
      <c r="AQ33" s="157"/>
      <c r="AR33" s="157"/>
      <c r="AS33" s="157"/>
      <c r="AT33" s="261"/>
      <c r="AU33" s="198"/>
      <c r="AV33" s="198"/>
      <c r="AW33" s="198"/>
      <c r="AX33" s="157"/>
      <c r="AY33" s="157"/>
      <c r="AZ33" s="157"/>
      <c r="BA33" s="261"/>
      <c r="BB33" s="198"/>
      <c r="BC33" s="198"/>
      <c r="BD33" s="198"/>
      <c r="BE33" s="157"/>
      <c r="BF33" s="157"/>
      <c r="BG33" s="157"/>
      <c r="BH33" s="261"/>
      <c r="BI33" s="198"/>
      <c r="BJ33" s="198"/>
      <c r="BK33" s="198"/>
      <c r="BL33" s="157"/>
      <c r="BM33" s="157"/>
      <c r="BN33" s="157"/>
      <c r="BO33" s="261"/>
      <c r="BP33" s="198"/>
      <c r="BQ33" s="198"/>
      <c r="BR33" s="198"/>
      <c r="BS33" s="157"/>
      <c r="BT33" s="157"/>
      <c r="BU33" s="157"/>
      <c r="BV33" s="261"/>
      <c r="BW33" s="198"/>
      <c r="BX33" s="198"/>
      <c r="BY33" s="198"/>
      <c r="BZ33" s="157"/>
      <c r="CA33" s="157"/>
      <c r="CB33" s="157"/>
      <c r="CC33" s="261"/>
      <c r="CD33" s="198"/>
      <c r="CE33" s="198"/>
      <c r="CF33" s="198"/>
      <c r="CG33" s="186"/>
      <c r="CH33" s="723"/>
      <c r="CI33" s="306"/>
      <c r="CJ33" s="306"/>
      <c r="CK33" s="306"/>
      <c r="CL33" s="306"/>
      <c r="CM33" s="306"/>
      <c r="CN33" s="306"/>
      <c r="CO33" s="306"/>
      <c r="CP33" s="306"/>
      <c r="CQ33" s="306"/>
      <c r="CR33" s="306"/>
      <c r="CS33" s="306"/>
      <c r="CT33" s="306"/>
    </row>
    <row r="34" spans="1:98" customFormat="1">
      <c r="A34" s="713"/>
      <c r="B34" s="713"/>
      <c r="C34" s="713"/>
      <c r="D34" s="713"/>
      <c r="E34" s="339"/>
      <c r="F34" s="341"/>
      <c r="G34" s="341"/>
      <c r="H34" s="341"/>
      <c r="I34" s="714"/>
      <c r="J34" s="85"/>
      <c r="K34" s="201"/>
      <c r="L34" s="112"/>
      <c r="M34" s="164" t="s">
        <v>859</v>
      </c>
      <c r="N34" s="163"/>
      <c r="O34" s="157"/>
      <c r="P34" s="157"/>
      <c r="Q34" s="157"/>
      <c r="R34" s="261"/>
      <c r="S34" s="198"/>
      <c r="T34" s="198"/>
      <c r="U34" s="197"/>
      <c r="V34" s="157"/>
      <c r="W34" s="157"/>
      <c r="X34" s="157"/>
      <c r="Y34" s="261"/>
      <c r="Z34" s="198"/>
      <c r="AA34" s="198"/>
      <c r="AB34" s="197"/>
      <c r="AC34" s="157"/>
      <c r="AD34" s="157"/>
      <c r="AE34" s="157"/>
      <c r="AF34" s="261"/>
      <c r="AG34" s="198"/>
      <c r="AH34" s="198"/>
      <c r="AI34" s="197"/>
      <c r="AJ34" s="157"/>
      <c r="AK34" s="157"/>
      <c r="AL34" s="157"/>
      <c r="AM34" s="261"/>
      <c r="AN34" s="198"/>
      <c r="AO34" s="198"/>
      <c r="AP34" s="197"/>
      <c r="AQ34" s="157"/>
      <c r="AR34" s="157"/>
      <c r="AS34" s="157"/>
      <c r="AT34" s="261"/>
      <c r="AU34" s="198"/>
      <c r="AV34" s="198"/>
      <c r="AW34" s="197"/>
      <c r="AX34" s="157"/>
      <c r="AY34" s="157"/>
      <c r="AZ34" s="157"/>
      <c r="BA34" s="261"/>
      <c r="BB34" s="198"/>
      <c r="BC34" s="198"/>
      <c r="BD34" s="197"/>
      <c r="BE34" s="157"/>
      <c r="BF34" s="157"/>
      <c r="BG34" s="157"/>
      <c r="BH34" s="261"/>
      <c r="BI34" s="198"/>
      <c r="BJ34" s="198"/>
      <c r="BK34" s="197"/>
      <c r="BL34" s="157"/>
      <c r="BM34" s="157"/>
      <c r="BN34" s="157"/>
      <c r="BO34" s="261"/>
      <c r="BP34" s="198"/>
      <c r="BQ34" s="198"/>
      <c r="BR34" s="197"/>
      <c r="BS34" s="157"/>
      <c r="BT34" s="157"/>
      <c r="BU34" s="157"/>
      <c r="BV34" s="261"/>
      <c r="BW34" s="198"/>
      <c r="BX34" s="198"/>
      <c r="BY34" s="197"/>
      <c r="BZ34" s="157"/>
      <c r="CA34" s="157"/>
      <c r="CB34" s="157"/>
      <c r="CC34" s="261"/>
      <c r="CD34" s="198"/>
      <c r="CE34" s="198"/>
      <c r="CF34" s="197"/>
      <c r="CG34" s="198"/>
      <c r="CH34" s="186"/>
      <c r="CI34" s="306"/>
      <c r="CJ34" s="306"/>
      <c r="CK34" s="306"/>
      <c r="CL34" s="306"/>
      <c r="CM34" s="306"/>
      <c r="CN34" s="306"/>
      <c r="CO34" s="306"/>
      <c r="CP34" s="306"/>
      <c r="CQ34" s="306"/>
      <c r="CR34" s="306"/>
      <c r="CS34" s="306"/>
      <c r="CT34" s="306"/>
    </row>
    <row r="35" spans="1:98" customFormat="1">
      <c r="A35" s="713"/>
      <c r="B35" s="713"/>
      <c r="C35" s="713"/>
      <c r="D35" s="339"/>
      <c r="E35" s="344"/>
      <c r="F35" s="341"/>
      <c r="G35" s="341"/>
      <c r="H35" s="341"/>
      <c r="I35" s="201"/>
      <c r="J35" s="85"/>
      <c r="K35" s="180"/>
      <c r="L35" s="112"/>
      <c r="M35" s="163" t="s">
        <v>1274</v>
      </c>
      <c r="N35" s="162"/>
      <c r="O35" s="157"/>
      <c r="P35" s="157"/>
      <c r="Q35" s="157"/>
      <c r="R35" s="261"/>
      <c r="S35" s="198"/>
      <c r="T35" s="198"/>
      <c r="U35" s="197"/>
      <c r="V35" s="157"/>
      <c r="W35" s="157"/>
      <c r="X35" s="157"/>
      <c r="Y35" s="261"/>
      <c r="Z35" s="198"/>
      <c r="AA35" s="198"/>
      <c r="AB35" s="197"/>
      <c r="AC35" s="157"/>
      <c r="AD35" s="157"/>
      <c r="AE35" s="157"/>
      <c r="AF35" s="261"/>
      <c r="AG35" s="198"/>
      <c r="AH35" s="198"/>
      <c r="AI35" s="197"/>
      <c r="AJ35" s="157"/>
      <c r="AK35" s="157"/>
      <c r="AL35" s="157"/>
      <c r="AM35" s="261"/>
      <c r="AN35" s="198"/>
      <c r="AO35" s="198"/>
      <c r="AP35" s="197"/>
      <c r="AQ35" s="157"/>
      <c r="AR35" s="157"/>
      <c r="AS35" s="157"/>
      <c r="AT35" s="261"/>
      <c r="AU35" s="198"/>
      <c r="AV35" s="198"/>
      <c r="AW35" s="197"/>
      <c r="AX35" s="157"/>
      <c r="AY35" s="157"/>
      <c r="AZ35" s="157"/>
      <c r="BA35" s="261"/>
      <c r="BB35" s="198"/>
      <c r="BC35" s="198"/>
      <c r="BD35" s="197"/>
      <c r="BE35" s="157"/>
      <c r="BF35" s="157"/>
      <c r="BG35" s="157"/>
      <c r="BH35" s="261"/>
      <c r="BI35" s="198"/>
      <c r="BJ35" s="198"/>
      <c r="BK35" s="197"/>
      <c r="BL35" s="157"/>
      <c r="BM35" s="157"/>
      <c r="BN35" s="157"/>
      <c r="BO35" s="261"/>
      <c r="BP35" s="198"/>
      <c r="BQ35" s="198"/>
      <c r="BR35" s="197"/>
      <c r="BS35" s="157"/>
      <c r="BT35" s="157"/>
      <c r="BU35" s="157"/>
      <c r="BV35" s="261"/>
      <c r="BW35" s="198"/>
      <c r="BX35" s="198"/>
      <c r="BY35" s="197"/>
      <c r="BZ35" s="157"/>
      <c r="CA35" s="157"/>
      <c r="CB35" s="157"/>
      <c r="CC35" s="261"/>
      <c r="CD35" s="198"/>
      <c r="CE35" s="198"/>
      <c r="CF35" s="197"/>
      <c r="CG35" s="198"/>
      <c r="CH35" s="186"/>
      <c r="CI35" s="306"/>
      <c r="CJ35" s="306"/>
      <c r="CK35" s="306"/>
      <c r="CL35" s="306"/>
      <c r="CM35" s="306"/>
      <c r="CN35" s="306"/>
      <c r="CO35" s="306"/>
      <c r="CP35" s="306"/>
      <c r="CQ35" s="306"/>
      <c r="CR35" s="306"/>
      <c r="CS35" s="306"/>
      <c r="CT35" s="306"/>
    </row>
    <row r="36" spans="1:98" ht="3" customHeight="1">
      <c r="CT36" s="35"/>
    </row>
    <row r="37" spans="1:98" ht="48.95" customHeight="1">
      <c r="M37" s="708" t="s">
        <v>81</v>
      </c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08"/>
      <c r="AA37" s="708"/>
      <c r="AB37" s="708"/>
      <c r="AC37" s="708"/>
      <c r="AD37" s="708"/>
      <c r="AE37" s="708"/>
      <c r="AF37" s="708"/>
      <c r="AG37" s="708"/>
      <c r="AH37" s="708"/>
      <c r="AI37" s="708"/>
      <c r="AJ37" s="708"/>
      <c r="AK37" s="708"/>
      <c r="AL37" s="708"/>
      <c r="AM37" s="708"/>
      <c r="AN37" s="708"/>
      <c r="AO37" s="708"/>
      <c r="AP37" s="708"/>
      <c r="AQ37" s="708"/>
      <c r="AR37" s="708"/>
      <c r="AS37" s="708"/>
      <c r="AT37" s="708"/>
      <c r="AU37" s="708"/>
      <c r="AV37" s="708"/>
      <c r="AW37" s="708"/>
      <c r="AX37" s="708"/>
      <c r="AY37" s="708"/>
      <c r="AZ37" s="708"/>
      <c r="BA37" s="708"/>
      <c r="BB37" s="708"/>
      <c r="BC37" s="708"/>
      <c r="BD37" s="708"/>
      <c r="BE37" s="708"/>
      <c r="BF37" s="708"/>
      <c r="BG37" s="708"/>
      <c r="BH37" s="708"/>
      <c r="BI37" s="708"/>
      <c r="BJ37" s="708"/>
      <c r="BK37" s="708"/>
      <c r="BL37" s="708"/>
      <c r="BM37" s="708"/>
      <c r="BN37" s="708"/>
      <c r="BO37" s="708"/>
      <c r="BP37" s="708"/>
      <c r="BQ37" s="708"/>
      <c r="BR37" s="708"/>
      <c r="BS37" s="708"/>
      <c r="BT37" s="708"/>
      <c r="BU37" s="708"/>
      <c r="BV37" s="708"/>
      <c r="BW37" s="708"/>
      <c r="BX37" s="708"/>
      <c r="BY37" s="708"/>
      <c r="BZ37" s="708"/>
      <c r="CA37" s="708"/>
      <c r="CB37" s="708"/>
      <c r="CC37" s="708"/>
      <c r="CD37" s="708"/>
      <c r="CE37" s="708"/>
      <c r="CF37" s="708"/>
      <c r="CG37" s="708"/>
      <c r="CT37" s="35"/>
    </row>
  </sheetData>
  <sheetProtection password="FA9C" sheet="1" objects="1" scenarios="1" formatColumns="0" formatRows="0"/>
  <dataConsolidate leftLabels="1"/>
  <mergeCells count="224">
    <mergeCell ref="A18:A35"/>
    <mergeCell ref="B19:B35"/>
    <mergeCell ref="C20:C35"/>
    <mergeCell ref="D21:D34"/>
    <mergeCell ref="I21:I34"/>
    <mergeCell ref="O12:U12"/>
    <mergeCell ref="CG14:CG16"/>
    <mergeCell ref="O14:T14"/>
    <mergeCell ref="R15:T15"/>
    <mergeCell ref="O20:CG20"/>
    <mergeCell ref="V12:AB12"/>
    <mergeCell ref="AB23:AB24"/>
    <mergeCell ref="AC12:AI12"/>
    <mergeCell ref="AN23:AN24"/>
    <mergeCell ref="AP23:AP24"/>
    <mergeCell ref="AJ12:AP12"/>
    <mergeCell ref="AJ14:AO14"/>
    <mergeCell ref="AP14:AP16"/>
    <mergeCell ref="AK15:AL15"/>
    <mergeCell ref="AM15:AO15"/>
    <mergeCell ref="AN16:AO16"/>
    <mergeCell ref="AN17:AO17"/>
    <mergeCell ref="AT23:AT24"/>
    <mergeCell ref="E22:E25"/>
    <mergeCell ref="CH13:CH16"/>
    <mergeCell ref="O19:CG19"/>
    <mergeCell ref="V14:AA14"/>
    <mergeCell ref="AB14:AB16"/>
    <mergeCell ref="W15:X15"/>
    <mergeCell ref="Y15:AA15"/>
    <mergeCell ref="Z16:AA16"/>
    <mergeCell ref="Z17:AA17"/>
    <mergeCell ref="AO23:AO24"/>
    <mergeCell ref="O18:CG18"/>
    <mergeCell ref="CH23:CH25"/>
    <mergeCell ref="R23:R24"/>
    <mergeCell ref="S23:S24"/>
    <mergeCell ref="Y23:Y24"/>
    <mergeCell ref="Z23:Z24"/>
    <mergeCell ref="AA23:AA24"/>
    <mergeCell ref="BI23:BI24"/>
    <mergeCell ref="BJ23:BJ24"/>
    <mergeCell ref="BD23:BD24"/>
    <mergeCell ref="BP16:BQ16"/>
    <mergeCell ref="BP17:BQ17"/>
    <mergeCell ref="BO23:BO24"/>
    <mergeCell ref="BP23:BP24"/>
    <mergeCell ref="BQ23:BQ24"/>
    <mergeCell ref="J22:J25"/>
    <mergeCell ref="AM23:AM24"/>
    <mergeCell ref="O7:CG7"/>
    <mergeCell ref="AC14:AH14"/>
    <mergeCell ref="AI14:AI16"/>
    <mergeCell ref="AD15:AE15"/>
    <mergeCell ref="AF15:AH15"/>
    <mergeCell ref="AG16:AH16"/>
    <mergeCell ref="AF23:AF24"/>
    <mergeCell ref="AG23:AG24"/>
    <mergeCell ref="AH23:AH24"/>
    <mergeCell ref="AI23:AI24"/>
    <mergeCell ref="BB16:BC16"/>
    <mergeCell ref="BB17:BC17"/>
    <mergeCell ref="BA23:BA24"/>
    <mergeCell ref="BB23:BB24"/>
    <mergeCell ref="BC23:BC24"/>
    <mergeCell ref="AU23:AU24"/>
    <mergeCell ref="AV23:AV24"/>
    <mergeCell ref="AW23:AW24"/>
    <mergeCell ref="O22:CG22"/>
    <mergeCell ref="AU17:AV17"/>
    <mergeCell ref="BI17:BJ17"/>
    <mergeCell ref="BH23:BH24"/>
    <mergeCell ref="M37:CG37"/>
    <mergeCell ref="L5:U5"/>
    <mergeCell ref="L14:L16"/>
    <mergeCell ref="M14:M16"/>
    <mergeCell ref="L11:M11"/>
    <mergeCell ref="U14:U16"/>
    <mergeCell ref="P15:Q15"/>
    <mergeCell ref="O8:CG8"/>
    <mergeCell ref="O9:CG9"/>
    <mergeCell ref="O10:CG10"/>
    <mergeCell ref="T23:T24"/>
    <mergeCell ref="U23:U24"/>
    <mergeCell ref="S16:T16"/>
    <mergeCell ref="O21:CG21"/>
    <mergeCell ref="S17:T17"/>
    <mergeCell ref="AG17:AH17"/>
    <mergeCell ref="AQ12:AW12"/>
    <mergeCell ref="AQ14:AV14"/>
    <mergeCell ref="AW14:AW16"/>
    <mergeCell ref="AR15:AS15"/>
    <mergeCell ref="AT15:AV15"/>
    <mergeCell ref="AU16:AV16"/>
    <mergeCell ref="L13:CG13"/>
    <mergeCell ref="N14:N16"/>
    <mergeCell ref="AX12:BD12"/>
    <mergeCell ref="AX14:BC14"/>
    <mergeCell ref="BD14:BD16"/>
    <mergeCell ref="AY15:AZ15"/>
    <mergeCell ref="BA15:BC15"/>
    <mergeCell ref="BE12:BK12"/>
    <mergeCell ref="BE14:BJ14"/>
    <mergeCell ref="BK14:BK16"/>
    <mergeCell ref="BF15:BG15"/>
    <mergeCell ref="BH15:BJ15"/>
    <mergeCell ref="BI16:BJ16"/>
    <mergeCell ref="BK23:BK24"/>
    <mergeCell ref="BW17:BX17"/>
    <mergeCell ref="BV23:BV24"/>
    <mergeCell ref="BW23:BW24"/>
    <mergeCell ref="BX23:BX24"/>
    <mergeCell ref="BR23:BR24"/>
    <mergeCell ref="BL12:BR12"/>
    <mergeCell ref="BL14:BQ14"/>
    <mergeCell ref="BR14:BR16"/>
    <mergeCell ref="BM15:BN15"/>
    <mergeCell ref="BO15:BQ15"/>
    <mergeCell ref="AB27:AB28"/>
    <mergeCell ref="AF27:AF28"/>
    <mergeCell ref="AG27:AG28"/>
    <mergeCell ref="AP27:AP28"/>
    <mergeCell ref="AT27:AT28"/>
    <mergeCell ref="CF23:CF24"/>
    <mergeCell ref="BZ12:CF12"/>
    <mergeCell ref="BZ14:CE14"/>
    <mergeCell ref="CF14:CF16"/>
    <mergeCell ref="CA15:CB15"/>
    <mergeCell ref="CC15:CE15"/>
    <mergeCell ref="CD16:CE16"/>
    <mergeCell ref="CD17:CE17"/>
    <mergeCell ref="AU27:AU28"/>
    <mergeCell ref="CC23:CC24"/>
    <mergeCell ref="CD23:CD24"/>
    <mergeCell ref="CE23:CE24"/>
    <mergeCell ref="BY23:BY24"/>
    <mergeCell ref="BS12:BY12"/>
    <mergeCell ref="BS14:BX14"/>
    <mergeCell ref="BY14:BY16"/>
    <mergeCell ref="BT15:BU15"/>
    <mergeCell ref="BV15:BX15"/>
    <mergeCell ref="BW16:BX16"/>
    <mergeCell ref="E26:E29"/>
    <mergeCell ref="J26:J29"/>
    <mergeCell ref="O26:CG26"/>
    <mergeCell ref="R27:R28"/>
    <mergeCell ref="S27:S28"/>
    <mergeCell ref="BK27:BK28"/>
    <mergeCell ref="AH27:AH28"/>
    <mergeCell ref="AI27:AI28"/>
    <mergeCell ref="AM27:AM28"/>
    <mergeCell ref="BR27:BR28"/>
    <mergeCell ref="AV27:AV28"/>
    <mergeCell ref="AW27:AW28"/>
    <mergeCell ref="BA27:BA28"/>
    <mergeCell ref="BB27:BB28"/>
    <mergeCell ref="BC27:BC28"/>
    <mergeCell ref="CF27:CF28"/>
    <mergeCell ref="BY27:BY28"/>
    <mergeCell ref="T27:T28"/>
    <mergeCell ref="U27:U28"/>
    <mergeCell ref="Y27:Y28"/>
    <mergeCell ref="Z27:Z28"/>
    <mergeCell ref="AN27:AN28"/>
    <mergeCell ref="AO27:AO28"/>
    <mergeCell ref="AA27:AA28"/>
    <mergeCell ref="CH27:CH29"/>
    <mergeCell ref="E30:E33"/>
    <mergeCell ref="J30:J33"/>
    <mergeCell ref="O30:CG30"/>
    <mergeCell ref="R31:R32"/>
    <mergeCell ref="S31:S32"/>
    <mergeCell ref="T31:T32"/>
    <mergeCell ref="U31:U32"/>
    <mergeCell ref="BV27:BV28"/>
    <mergeCell ref="AH31:AH32"/>
    <mergeCell ref="Y31:Y32"/>
    <mergeCell ref="Z31:Z32"/>
    <mergeCell ref="AA31:AA32"/>
    <mergeCell ref="AB31:AB32"/>
    <mergeCell ref="CE27:CE28"/>
    <mergeCell ref="BD27:BD28"/>
    <mergeCell ref="BH27:BH28"/>
    <mergeCell ref="BI27:BI28"/>
    <mergeCell ref="BJ27:BJ28"/>
    <mergeCell ref="CC27:CC28"/>
    <mergeCell ref="CD27:CD28"/>
    <mergeCell ref="BO27:BO28"/>
    <mergeCell ref="BP27:BP28"/>
    <mergeCell ref="BQ27:BQ28"/>
    <mergeCell ref="AF31:AF32"/>
    <mergeCell ref="AG31:AG32"/>
    <mergeCell ref="BW27:BW28"/>
    <mergeCell ref="BX27:BX28"/>
    <mergeCell ref="AP31:AP32"/>
    <mergeCell ref="BO31:BO32"/>
    <mergeCell ref="AI31:AI32"/>
    <mergeCell ref="AM31:AM32"/>
    <mergeCell ref="AN31:AN32"/>
    <mergeCell ref="AO31:AO32"/>
    <mergeCell ref="AT31:AT32"/>
    <mergeCell ref="AU31:AU32"/>
    <mergeCell ref="AV31:AV32"/>
    <mergeCell ref="AW31:AW32"/>
    <mergeCell ref="CH31:CH33"/>
    <mergeCell ref="BY31:BY32"/>
    <mergeCell ref="CC31:CC32"/>
    <mergeCell ref="CD31:CD32"/>
    <mergeCell ref="CE31:CE32"/>
    <mergeCell ref="CF31:CF32"/>
    <mergeCell ref="BP31:BP32"/>
    <mergeCell ref="BA31:BA32"/>
    <mergeCell ref="BB31:BB32"/>
    <mergeCell ref="BC31:BC32"/>
    <mergeCell ref="BD31:BD32"/>
    <mergeCell ref="BH31:BH32"/>
    <mergeCell ref="BI31:BI32"/>
    <mergeCell ref="BJ31:BJ32"/>
    <mergeCell ref="BK31:BK32"/>
    <mergeCell ref="BX31:BX32"/>
    <mergeCell ref="BQ31:BQ32"/>
    <mergeCell ref="BR31:BR32"/>
    <mergeCell ref="BV31:BV32"/>
    <mergeCell ref="BW31:BW32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CH7:CH10 O21:CG21">
      <formula1>900</formula1>
    </dataValidation>
    <dataValidation allowBlank="1" sqref="AG33:AG35 AN33:AN35 AU33:AU35 BB33:BB35 BI33:BI35 BP33:BP35 BW33:BW35 CD33:CD35 S33:S35 CD25 BW25 BP25 BI25 BB25 AU25 AN25 AG25 Z25 S25 S29 CD29 BW29 BP29 BI29 BB29 AU29 AN29 AG29 Z29 Z33:Z35"/>
    <dataValidation allowBlank="1" promptTitle="checkPeriodRange" sqref="Q24 X24 AE24 AL24 AS24 AZ24 BG24 BN24 BU24 CB24 Q28 X28 AE28 AL28 AS28 AZ28 BG28 BN28 BU28 CB28 Q32 X32 AE32 AL32 AS32 AZ32 BG32 BN32 BU32 CB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Y23 AA23:AA24 AF23 AH23:AH24 AM23 AO23:AO24 AT23 AV23:AV24 BA23 BC23:BC24 BH23 BJ23:BJ24 BO23 BQ23:BQ24 BV23 BX23:BX24 CC23 CE23:CE24 R27 T27:T28 Y27 AA27:AA28 AF27 AH27:AH28 AM27 AO27:AO28 AT27 AV27:AV28 BA27 BC27:BC28 BH27 BJ27:BJ28 BO27 BQ27:BQ28 BV27 BX27:BX28 CC27 CE27:CE28 R31 T31:T32 Y31 AA31:AA32 AF31 AH31:AH32 AM31 AO31:AO32 AT31 AV31:AV32 BA31 BC31:BC32 BH31 BJ31:BJ32 BO31 BQ31:BQ32 BV31 BX31:BX32 CC31 CE31:CE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list" allowBlank="1" showInputMessage="1" showErrorMessage="1" errorTitle="Ошибка" error="Выберите значение из списка" sqref="O22 V22 AC22 AJ22 AQ22 AX22 BE22 BL22 BS22 BZ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Z23:Z24 AB23:AB24 AG23:AG24 AI23:AI24 AN23:AN24 AP23:AP24 AU23:AU24 AW23:AW24 BB23:BB24 BD23:BD24 BI23:BI24 BK23:BK24 BP23:BP24 BR23:BR24 BW23:BW24 BY23:BY24 CD23:CD24 CF23:CF24 S27:S28 U27:U28 Z27:Z28 AB27:AB28 AG27:AG28 AI27:AI28 AN27:AN28 AP27:AP28 AU27:AU28 AW27:AW28 BB27:BB28 BD27:BD28 BI27:BI28 BK27:BK28 BP27:BP28 BR27:BR28 BW27:BW28 BY27:BY28 CD27:CD28 CF27:CF28 S31:S32 U31:U32 Z31:Z32 AB31:AB32 AG31:AG32 AI31:AI32 AN31:AN32 AP31:AP32 AU31:AU32 AW31:AW32 BB31:BB32 BD31:BD32 BI31:BI32 BK31:BK32 BP31:BP32 BR31:BR32 BW31:BW32 BY31:BY32 CD31:CD32 CF31:CF32"/>
    <dataValidation type="decimal" allowBlank="1" showErrorMessage="1" errorTitle="Ошибка" error="Допускается ввод только действительных чисел!" sqref="P23:Q23 W23:X23 AD23:AE23 AK23:AL23 AR23:AS23 AY23:AZ23 BF23:BG23 BM23:BN23 BT23:BU23 CA23:CB23 P27:Q27 W27:X27 AD27:AE27 AK27:AL27 AR27:AS27 AY27:AZ27 BF27:BG27 BM27:BN27 BT27:BU27 CA27:CB27 P31:Q31 W31:X31 AD31:AE31 AK31:AL31 AR31:AS31 AY31:AZ31 BF31:BG31 BM31:BN31 BT31:BU31 CA31:CB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1057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/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/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/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39" customHeight="1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/>
      <c r="I13" s="70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254" customFormat="1" ht="18.75">
      <c r="A14" s="706"/>
      <c r="B14" s="706"/>
      <c r="C14" s="706"/>
      <c r="D14" s="475"/>
      <c r="F14" s="471"/>
      <c r="G14" s="163" t="s">
        <v>850</v>
      </c>
      <c r="H14" s="476"/>
      <c r="I14" s="707"/>
      <c r="J14" s="466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s="254" customFormat="1" ht="18.75">
      <c r="A15" s="706"/>
      <c r="B15" s="706"/>
      <c r="C15" s="475"/>
      <c r="D15" s="475"/>
      <c r="F15" s="553"/>
      <c r="G15" s="277" t="s">
        <v>1297</v>
      </c>
      <c r="H15" s="554"/>
      <c r="I15" s="555"/>
      <c r="J15" s="466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s="254" customFormat="1" ht="18.75">
      <c r="A16" s="706"/>
      <c r="B16" s="318"/>
      <c r="C16" s="318"/>
      <c r="D16" s="318"/>
      <c r="F16" s="471"/>
      <c r="G16" s="177" t="s">
        <v>1428</v>
      </c>
      <c r="H16" s="472"/>
      <c r="I16" s="473"/>
      <c r="J16" s="466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s="254" customFormat="1" ht="18.75">
      <c r="A17" s="318"/>
      <c r="B17" s="318"/>
      <c r="C17" s="318"/>
      <c r="D17" s="318"/>
      <c r="F17" s="471"/>
      <c r="G17" s="209" t="s">
        <v>1427</v>
      </c>
      <c r="H17" s="472"/>
      <c r="I17" s="473"/>
      <c r="J17" s="466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s="461" customFormat="1" ht="3" customHeight="1">
      <c r="A18" s="463"/>
      <c r="B18" s="463"/>
      <c r="C18" s="463"/>
      <c r="D18" s="463"/>
      <c r="F18" s="477"/>
      <c r="G18" s="478"/>
      <c r="H18" s="479"/>
      <c r="I18" s="480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</row>
    <row r="19" spans="1:20" s="461" customFormat="1" ht="15" customHeight="1">
      <c r="A19" s="463"/>
      <c r="B19" s="463"/>
      <c r="C19" s="463"/>
      <c r="D19" s="463"/>
      <c r="F19" s="460"/>
      <c r="G19" s="708" t="s">
        <v>1527</v>
      </c>
      <c r="H19" s="708"/>
      <c r="I19" s="342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7"/>
    <col min="42" max="42" width="13.42578125" style="297" customWidth="1"/>
    <col min="43" max="50" width="10.5703125" style="297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30" t="s">
        <v>61</v>
      </c>
      <c r="M5" s="730"/>
      <c r="N5" s="730"/>
      <c r="O5" s="730"/>
      <c r="P5" s="730"/>
      <c r="Q5" s="730"/>
      <c r="R5" s="730"/>
      <c r="S5" s="730"/>
      <c r="T5" s="730"/>
      <c r="U5" s="730"/>
      <c r="V5" s="585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282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19" t="str">
        <f>IF(NameOrPr_ch="",IF(NameOrPr="","",NameOrPr),NameOrPr_ch)</f>
        <v>Региональная служба по тарифам Нижегородской области</v>
      </c>
      <c r="O7" s="719"/>
      <c r="P7" s="719"/>
      <c r="Q7" s="719"/>
      <c r="R7" s="719"/>
      <c r="S7" s="719"/>
      <c r="T7" s="719"/>
      <c r="U7" s="719"/>
      <c r="V7" s="622"/>
      <c r="W7" s="342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</row>
    <row r="8" spans="7:50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19" t="str">
        <f>IF(datePr_ch="",IF(datePr="","",datePr),datePr_ch)</f>
        <v>18.12.2018</v>
      </c>
      <c r="O8" s="719"/>
      <c r="P8" s="719"/>
      <c r="Q8" s="719"/>
      <c r="R8" s="719"/>
      <c r="S8" s="719"/>
      <c r="T8" s="719"/>
      <c r="U8" s="719"/>
      <c r="V8" s="622"/>
      <c r="W8" s="342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</row>
    <row r="9" spans="7:50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19" t="str">
        <f>IF(numberPr_ch="",IF(numberPr="","",numberPr),numberPr_ch)</f>
        <v>53/65</v>
      </c>
      <c r="O9" s="719"/>
      <c r="P9" s="719"/>
      <c r="Q9" s="719"/>
      <c r="R9" s="719"/>
      <c r="S9" s="719"/>
      <c r="T9" s="719"/>
      <c r="U9" s="719"/>
      <c r="V9" s="622"/>
      <c r="W9" s="342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</row>
    <row r="10" spans="7:50" s="461" customFormat="1" ht="18.75">
      <c r="G10" s="462"/>
      <c r="H10" s="462"/>
      <c r="L10" s="460"/>
      <c r="M10" s="619" t="s">
        <v>1423</v>
      </c>
      <c r="N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O10" s="719"/>
      <c r="P10" s="719"/>
      <c r="Q10" s="719"/>
      <c r="R10" s="719"/>
      <c r="S10" s="719"/>
      <c r="T10" s="719"/>
      <c r="U10" s="719"/>
      <c r="V10" s="622"/>
      <c r="W10" s="34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</row>
    <row r="11" spans="7:50" s="318" customFormat="1" ht="9.75" hidden="1" customHeight="1">
      <c r="L11" s="750"/>
      <c r="M11" s="750"/>
      <c r="N11" s="337"/>
      <c r="O11" s="337"/>
      <c r="P11" s="337"/>
      <c r="Q11" s="337"/>
      <c r="R11" s="337"/>
      <c r="S11" s="751"/>
      <c r="T11" s="751"/>
      <c r="U11" s="751"/>
      <c r="V11" s="751"/>
      <c r="W11" s="751"/>
      <c r="X11" s="751"/>
      <c r="Y11" s="315"/>
      <c r="AD11" s="318" t="s">
        <v>1284</v>
      </c>
      <c r="AE11" s="318" t="s">
        <v>1285</v>
      </c>
      <c r="AF11" s="318" t="s">
        <v>1284</v>
      </c>
      <c r="AG11" s="318" t="s">
        <v>1285</v>
      </c>
    </row>
    <row r="12" spans="7:50" s="254" customFormat="1" ht="11.25" hidden="1">
      <c r="G12" s="253"/>
      <c r="H12" s="253"/>
      <c r="L12" s="695"/>
      <c r="M12" s="695"/>
      <c r="N12" s="210"/>
      <c r="O12" s="210"/>
      <c r="P12" s="210"/>
      <c r="Q12" s="210"/>
      <c r="R12" s="210"/>
      <c r="S12" s="752"/>
      <c r="T12" s="752"/>
      <c r="U12" s="752"/>
      <c r="V12" s="752"/>
      <c r="W12" s="752"/>
      <c r="X12" s="752"/>
      <c r="Y12" s="120"/>
      <c r="AK12" s="314" t="s">
        <v>1228</v>
      </c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44"/>
      <c r="T13" s="744"/>
      <c r="U13" s="744"/>
      <c r="V13" s="744"/>
      <c r="W13" s="744"/>
      <c r="X13" s="744"/>
      <c r="Y13" s="415"/>
      <c r="AD13" s="744"/>
      <c r="AE13" s="744"/>
      <c r="AF13" s="744"/>
      <c r="AG13" s="744"/>
      <c r="AH13" s="744"/>
      <c r="AI13" s="744"/>
      <c r="AJ13" s="744"/>
      <c r="AK13" s="744"/>
    </row>
    <row r="14" spans="7:50">
      <c r="J14" s="86"/>
      <c r="K14" s="86"/>
      <c r="L14" s="738" t="s">
        <v>1356</v>
      </c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738"/>
      <c r="AM14" s="660" t="s">
        <v>1357</v>
      </c>
    </row>
    <row r="15" spans="7:50" ht="14.25" customHeight="1">
      <c r="J15" s="86"/>
      <c r="K15" s="86"/>
      <c r="L15" s="738" t="s">
        <v>941</v>
      </c>
      <c r="M15" s="738" t="s">
        <v>1394</v>
      </c>
      <c r="N15" s="738" t="s">
        <v>1280</v>
      </c>
      <c r="O15" s="738"/>
      <c r="P15" s="738"/>
      <c r="Q15" s="738"/>
      <c r="R15" s="747" t="s">
        <v>1252</v>
      </c>
      <c r="S15" s="747"/>
      <c r="T15" s="747"/>
      <c r="U15" s="747"/>
      <c r="V15" s="747" t="s">
        <v>1281</v>
      </c>
      <c r="W15" s="747"/>
      <c r="X15" s="747"/>
      <c r="Y15" s="747"/>
      <c r="Z15" s="747" t="s">
        <v>1255</v>
      </c>
      <c r="AA15" s="747"/>
      <c r="AB15" s="747"/>
      <c r="AC15" s="747"/>
      <c r="AD15" s="747" t="s">
        <v>1380</v>
      </c>
      <c r="AE15" s="747"/>
      <c r="AF15" s="747"/>
      <c r="AG15" s="747"/>
      <c r="AH15" s="747"/>
      <c r="AI15" s="747"/>
      <c r="AJ15" s="747"/>
      <c r="AK15" s="738" t="s">
        <v>1190</v>
      </c>
      <c r="AL15" s="724" t="s">
        <v>1124</v>
      </c>
      <c r="AM15" s="660"/>
    </row>
    <row r="16" spans="7:50" ht="26.25" customHeight="1">
      <c r="J16" s="86"/>
      <c r="K16" s="86"/>
      <c r="L16" s="738"/>
      <c r="M16" s="738"/>
      <c r="N16" s="738"/>
      <c r="O16" s="738"/>
      <c r="P16" s="738"/>
      <c r="Q16" s="738"/>
      <c r="R16" s="747"/>
      <c r="S16" s="747"/>
      <c r="T16" s="747"/>
      <c r="U16" s="747"/>
      <c r="V16" s="747"/>
      <c r="W16" s="747"/>
      <c r="X16" s="747"/>
      <c r="Y16" s="747"/>
      <c r="Z16" s="747"/>
      <c r="AA16" s="747"/>
      <c r="AB16" s="747"/>
      <c r="AC16" s="747"/>
      <c r="AD16" s="747" t="s">
        <v>1282</v>
      </c>
      <c r="AE16" s="747"/>
      <c r="AF16" s="660" t="s">
        <v>1283</v>
      </c>
      <c r="AG16" s="660"/>
      <c r="AH16" s="746" t="s">
        <v>1382</v>
      </c>
      <c r="AI16" s="746"/>
      <c r="AJ16" s="746"/>
      <c r="AK16" s="738"/>
      <c r="AL16" s="724"/>
      <c r="AM16" s="660"/>
    </row>
    <row r="17" spans="1:53" ht="14.25" customHeight="1">
      <c r="J17" s="86"/>
      <c r="K17" s="86"/>
      <c r="L17" s="738"/>
      <c r="M17" s="738"/>
      <c r="N17" s="738"/>
      <c r="O17" s="738"/>
      <c r="P17" s="738"/>
      <c r="Q17" s="738"/>
      <c r="R17" s="747"/>
      <c r="S17" s="747"/>
      <c r="T17" s="747"/>
      <c r="U17" s="747"/>
      <c r="V17" s="747"/>
      <c r="W17" s="747"/>
      <c r="X17" s="747"/>
      <c r="Y17" s="747"/>
      <c r="Z17" s="747"/>
      <c r="AA17" s="747"/>
      <c r="AB17" s="747"/>
      <c r="AC17" s="747"/>
      <c r="AD17" s="409" t="s">
        <v>1194</v>
      </c>
      <c r="AE17" s="409" t="s">
        <v>1193</v>
      </c>
      <c r="AF17" s="409" t="s">
        <v>1194</v>
      </c>
      <c r="AG17" s="409" t="s">
        <v>1193</v>
      </c>
      <c r="AH17" s="106" t="s">
        <v>1253</v>
      </c>
      <c r="AI17" s="753" t="s">
        <v>1254</v>
      </c>
      <c r="AJ17" s="753"/>
      <c r="AK17" s="738"/>
      <c r="AL17" s="724"/>
      <c r="AM17" s="660"/>
    </row>
    <row r="18" spans="1:53" ht="12" customHeight="1">
      <c r="J18" s="86"/>
      <c r="K18" s="247">
        <v>1</v>
      </c>
      <c r="L18" s="571" t="s">
        <v>942</v>
      </c>
      <c r="M18" s="571" t="s">
        <v>898</v>
      </c>
      <c r="N18" s="726">
        <f ca="1">OFFSET(N18,0,-1)+1</f>
        <v>3</v>
      </c>
      <c r="O18" s="726"/>
      <c r="P18" s="726"/>
      <c r="Q18" s="726"/>
      <c r="R18" s="726">
        <f ca="1">OFFSET(R18,0,-4)+1</f>
        <v>4</v>
      </c>
      <c r="S18" s="726"/>
      <c r="T18" s="726"/>
      <c r="U18" s="726"/>
      <c r="V18" s="726">
        <f ca="1">OFFSET(V18,0,-4)+1</f>
        <v>5</v>
      </c>
      <c r="W18" s="726"/>
      <c r="X18" s="726"/>
      <c r="Y18" s="726"/>
      <c r="Z18" s="573"/>
      <c r="AA18" s="573"/>
      <c r="AB18" s="573">
        <f ca="1">OFFSET(V18,0,0)+1</f>
        <v>6</v>
      </c>
      <c r="AC18" s="574">
        <f ca="1">AB18</f>
        <v>6</v>
      </c>
      <c r="AD18" s="572">
        <f ca="1">OFFSET(AD18,0,-1)+1</f>
        <v>7</v>
      </c>
      <c r="AE18" s="572">
        <f t="shared" ref="AE18:AJ18" ca="1" si="0">OFFSET(AE18,0,-1)+1</f>
        <v>8</v>
      </c>
      <c r="AF18" s="572">
        <f t="shared" ca="1" si="0"/>
        <v>9</v>
      </c>
      <c r="AG18" s="572">
        <f t="shared" ca="1" si="0"/>
        <v>10</v>
      </c>
      <c r="AH18" s="572">
        <f t="shared" ca="1" si="0"/>
        <v>11</v>
      </c>
      <c r="AI18" s="572">
        <f t="shared" ca="1" si="0"/>
        <v>12</v>
      </c>
      <c r="AJ18" s="572">
        <f t="shared" ca="1" si="0"/>
        <v>13</v>
      </c>
      <c r="AK18" s="572">
        <f ca="1">OFFSET(AK18,0,-1)+1</f>
        <v>14</v>
      </c>
      <c r="AL18" s="575"/>
      <c r="AM18" s="572">
        <v>15</v>
      </c>
    </row>
    <row r="19" spans="1:53" ht="22.5">
      <c r="A19" s="745">
        <v>1</v>
      </c>
      <c r="B19" s="297"/>
      <c r="C19" s="297"/>
      <c r="D19" s="297"/>
      <c r="E19" s="297"/>
      <c r="F19" s="319"/>
      <c r="G19" s="319"/>
      <c r="H19" s="319"/>
      <c r="J19" s="86"/>
      <c r="K19" s="86"/>
      <c r="L19" s="566">
        <f>mergeValue(A19)</f>
        <v>1</v>
      </c>
      <c r="M19" s="570" t="s">
        <v>869</v>
      </c>
      <c r="N19" s="749"/>
      <c r="O19" s="749"/>
      <c r="P19" s="749"/>
      <c r="Q19" s="749"/>
      <c r="R19" s="749"/>
      <c r="S19" s="749"/>
      <c r="T19" s="749"/>
      <c r="U19" s="749"/>
      <c r="V19" s="749"/>
      <c r="W19" s="749"/>
      <c r="X19" s="749"/>
      <c r="Y19" s="749"/>
      <c r="Z19" s="749"/>
      <c r="AA19" s="749"/>
      <c r="AB19" s="749"/>
      <c r="AC19" s="749"/>
      <c r="AD19" s="749"/>
      <c r="AE19" s="749"/>
      <c r="AF19" s="749"/>
      <c r="AG19" s="749"/>
      <c r="AH19" s="749"/>
      <c r="AI19" s="749"/>
      <c r="AJ19" s="749"/>
      <c r="AK19" s="749"/>
      <c r="AL19" s="749"/>
      <c r="AM19" s="581" t="s">
        <v>1390</v>
      </c>
    </row>
    <row r="20" spans="1:53" ht="22.5">
      <c r="A20" s="745"/>
      <c r="B20" s="745">
        <v>1</v>
      </c>
      <c r="C20" s="297"/>
      <c r="D20" s="297"/>
      <c r="E20" s="297"/>
      <c r="F20" s="347"/>
      <c r="G20" s="348"/>
      <c r="H20" s="348"/>
      <c r="I20" s="218"/>
      <c r="J20" s="46"/>
      <c r="K20" s="35"/>
      <c r="L20" s="338" t="str">
        <f>mergeValue(A20) &amp;"."&amp; mergeValue(B20)</f>
        <v>1.1</v>
      </c>
      <c r="M20" s="159" t="s">
        <v>864</v>
      </c>
      <c r="N20" s="748"/>
      <c r="O20" s="748"/>
      <c r="P20" s="748"/>
      <c r="Q20" s="748"/>
      <c r="R20" s="748"/>
      <c r="S20" s="748"/>
      <c r="T20" s="748"/>
      <c r="U20" s="748"/>
      <c r="V20" s="748"/>
      <c r="W20" s="748"/>
      <c r="X20" s="748"/>
      <c r="Y20" s="748"/>
      <c r="Z20" s="748"/>
      <c r="AA20" s="748"/>
      <c r="AB20" s="748"/>
      <c r="AC20" s="748"/>
      <c r="AD20" s="748"/>
      <c r="AE20" s="748"/>
      <c r="AF20" s="748"/>
      <c r="AG20" s="748"/>
      <c r="AH20" s="748"/>
      <c r="AI20" s="748"/>
      <c r="AJ20" s="748"/>
      <c r="AK20" s="748"/>
      <c r="AL20" s="748"/>
      <c r="AM20" s="547" t="s">
        <v>1391</v>
      </c>
    </row>
    <row r="21" spans="1:53" ht="45">
      <c r="A21" s="745"/>
      <c r="B21" s="745"/>
      <c r="C21" s="745">
        <v>1</v>
      </c>
      <c r="D21" s="297"/>
      <c r="E21" s="297"/>
      <c r="F21" s="347"/>
      <c r="G21" s="348"/>
      <c r="H21" s="348"/>
      <c r="I21" s="218"/>
      <c r="J21" s="46"/>
      <c r="K21" s="35"/>
      <c r="L21" s="338" t="str">
        <f>mergeValue(A21) &amp;"."&amp; mergeValue(B21)&amp;"."&amp; mergeValue(C21)</f>
        <v>1.1.1</v>
      </c>
      <c r="M21" s="160" t="s">
        <v>1248</v>
      </c>
      <c r="N21" s="748"/>
      <c r="O21" s="748"/>
      <c r="P21" s="748"/>
      <c r="Q21" s="748"/>
      <c r="R21" s="748"/>
      <c r="S21" s="748"/>
      <c r="T21" s="748"/>
      <c r="U21" s="748"/>
      <c r="V21" s="748"/>
      <c r="W21" s="748"/>
      <c r="X21" s="748"/>
      <c r="Y21" s="748"/>
      <c r="Z21" s="748"/>
      <c r="AA21" s="748"/>
      <c r="AB21" s="748"/>
      <c r="AC21" s="748"/>
      <c r="AD21" s="748"/>
      <c r="AE21" s="748"/>
      <c r="AF21" s="748"/>
      <c r="AG21" s="748"/>
      <c r="AH21" s="748"/>
      <c r="AI21" s="748"/>
      <c r="AJ21" s="748"/>
      <c r="AK21" s="748"/>
      <c r="AL21" s="748"/>
      <c r="AM21" s="547" t="s">
        <v>57</v>
      </c>
    </row>
    <row r="22" spans="1:53" ht="20.100000000000001" customHeight="1">
      <c r="A22" s="745"/>
      <c r="B22" s="745"/>
      <c r="C22" s="745"/>
      <c r="D22" s="745">
        <v>1</v>
      </c>
      <c r="E22" s="297"/>
      <c r="F22" s="347"/>
      <c r="G22" s="348"/>
      <c r="H22" s="348"/>
      <c r="I22" s="731"/>
      <c r="J22" s="732"/>
      <c r="K22" s="714"/>
      <c r="L22" s="733" t="str">
        <f>mergeValue(A22) &amp;"."&amp; mergeValue(B22)&amp;"."&amp; mergeValue(C22)&amp;"."&amp; mergeValue(D22)</f>
        <v>1.1.1.1</v>
      </c>
      <c r="M22" s="734"/>
      <c r="N22" s="709" t="s">
        <v>933</v>
      </c>
      <c r="O22" s="735"/>
      <c r="P22" s="742" t="s">
        <v>942</v>
      </c>
      <c r="Q22" s="743"/>
      <c r="R22" s="709" t="s">
        <v>934</v>
      </c>
      <c r="S22" s="735"/>
      <c r="T22" s="736">
        <v>1</v>
      </c>
      <c r="U22" s="739"/>
      <c r="V22" s="709" t="s">
        <v>934</v>
      </c>
      <c r="W22" s="735"/>
      <c r="X22" s="736">
        <v>1</v>
      </c>
      <c r="Y22" s="737"/>
      <c r="Z22" s="709" t="s">
        <v>934</v>
      </c>
      <c r="AA22" s="191"/>
      <c r="AB22" s="113">
        <v>1</v>
      </c>
      <c r="AC22" s="418"/>
      <c r="AD22" s="567"/>
      <c r="AE22" s="567"/>
      <c r="AF22" s="567"/>
      <c r="AG22" s="567"/>
      <c r="AH22" s="569"/>
      <c r="AI22" s="305" t="s">
        <v>933</v>
      </c>
      <c r="AJ22" s="569"/>
      <c r="AK22" s="305" t="s">
        <v>934</v>
      </c>
      <c r="AL22" s="281"/>
      <c r="AM22" s="707" t="s">
        <v>1395</v>
      </c>
      <c r="AN22" s="297" t="e">
        <f ca="1">strCheckDateOnDP(V22:AL22,List06_9_DP)</f>
        <v>#NAME?</v>
      </c>
      <c r="AO22" s="316" t="str">
        <f>IF(AND(COUNTIF(AP18:AP26,AP22)&gt;1,AP22&lt;&gt;""),"ErrUnique:HasDoubleConn","")</f>
        <v/>
      </c>
      <c r="AP22" s="316"/>
      <c r="AQ22" s="316"/>
      <c r="AR22" s="316"/>
      <c r="AS22" s="316"/>
      <c r="AT22" s="316"/>
    </row>
    <row r="23" spans="1:53" ht="20.100000000000001" customHeight="1">
      <c r="A23" s="745"/>
      <c r="B23" s="745"/>
      <c r="C23" s="745"/>
      <c r="D23" s="745"/>
      <c r="E23" s="297"/>
      <c r="F23" s="347"/>
      <c r="G23" s="348"/>
      <c r="H23" s="348"/>
      <c r="I23" s="731"/>
      <c r="J23" s="732"/>
      <c r="K23" s="714"/>
      <c r="L23" s="733"/>
      <c r="M23" s="734"/>
      <c r="N23" s="709"/>
      <c r="O23" s="735"/>
      <c r="P23" s="742"/>
      <c r="Q23" s="743"/>
      <c r="R23" s="709"/>
      <c r="S23" s="735"/>
      <c r="T23" s="736"/>
      <c r="U23" s="740"/>
      <c r="V23" s="709"/>
      <c r="W23" s="735"/>
      <c r="X23" s="736"/>
      <c r="Y23" s="737"/>
      <c r="Z23" s="709"/>
      <c r="AA23" s="440"/>
      <c r="AB23" s="209"/>
      <c r="AC23" s="209"/>
      <c r="AD23" s="260"/>
      <c r="AE23" s="260"/>
      <c r="AF23" s="260"/>
      <c r="AG23" s="299" t="str">
        <f>AH22 &amp; "-" &amp; AJ22</f>
        <v>-</v>
      </c>
      <c r="AH23" s="299"/>
      <c r="AI23" s="299"/>
      <c r="AJ23" s="299"/>
      <c r="AK23" s="299" t="s">
        <v>934</v>
      </c>
      <c r="AL23" s="443"/>
      <c r="AM23" s="707"/>
      <c r="AO23" s="316"/>
      <c r="AP23" s="316"/>
      <c r="AQ23" s="316"/>
      <c r="AR23" s="316"/>
      <c r="AS23" s="316"/>
      <c r="AT23" s="316"/>
    </row>
    <row r="24" spans="1:53" ht="20.100000000000001" customHeight="1">
      <c r="A24" s="745"/>
      <c r="B24" s="745"/>
      <c r="C24" s="745"/>
      <c r="D24" s="745"/>
      <c r="E24" s="297"/>
      <c r="F24" s="347"/>
      <c r="G24" s="348"/>
      <c r="H24" s="348"/>
      <c r="I24" s="731"/>
      <c r="J24" s="732"/>
      <c r="K24" s="714"/>
      <c r="L24" s="733"/>
      <c r="M24" s="734"/>
      <c r="N24" s="709"/>
      <c r="O24" s="735"/>
      <c r="P24" s="742"/>
      <c r="Q24" s="743"/>
      <c r="R24" s="709"/>
      <c r="S24" s="735"/>
      <c r="T24" s="736"/>
      <c r="U24" s="741"/>
      <c r="V24" s="709"/>
      <c r="W24" s="442"/>
      <c r="X24" s="177"/>
      <c r="Y24" s="209"/>
      <c r="Z24" s="259"/>
      <c r="AA24" s="259"/>
      <c r="AB24" s="259"/>
      <c r="AC24" s="259"/>
      <c r="AD24" s="260"/>
      <c r="AE24" s="260"/>
      <c r="AF24" s="260"/>
      <c r="AG24" s="260"/>
      <c r="AH24" s="261"/>
      <c r="AI24" s="198"/>
      <c r="AJ24" s="198"/>
      <c r="AK24" s="261"/>
      <c r="AL24" s="186"/>
      <c r="AM24" s="707"/>
      <c r="AO24" s="316"/>
      <c r="AP24" s="316"/>
      <c r="AQ24" s="316"/>
      <c r="AR24" s="316"/>
      <c r="AS24" s="316"/>
      <c r="AT24" s="316"/>
    </row>
    <row r="25" spans="1:53" ht="20.100000000000001" customHeight="1">
      <c r="A25" s="745"/>
      <c r="B25" s="745"/>
      <c r="C25" s="745"/>
      <c r="D25" s="745"/>
      <c r="E25" s="297"/>
      <c r="F25" s="347"/>
      <c r="G25" s="348"/>
      <c r="H25" s="348"/>
      <c r="I25" s="731"/>
      <c r="J25" s="732"/>
      <c r="K25" s="714"/>
      <c r="L25" s="733"/>
      <c r="M25" s="734"/>
      <c r="N25" s="709"/>
      <c r="O25" s="735"/>
      <c r="P25" s="742"/>
      <c r="Q25" s="743"/>
      <c r="R25" s="709"/>
      <c r="S25" s="262"/>
      <c r="T25" s="264"/>
      <c r="U25" s="263"/>
      <c r="V25" s="259"/>
      <c r="W25" s="259"/>
      <c r="X25" s="259"/>
      <c r="Y25" s="259"/>
      <c r="Z25" s="259"/>
      <c r="AA25" s="259"/>
      <c r="AB25" s="259"/>
      <c r="AC25" s="259"/>
      <c r="AD25" s="260"/>
      <c r="AE25" s="260"/>
      <c r="AF25" s="260"/>
      <c r="AG25" s="260"/>
      <c r="AH25" s="261"/>
      <c r="AI25" s="198"/>
      <c r="AJ25" s="198"/>
      <c r="AK25" s="261"/>
      <c r="AL25" s="186"/>
      <c r="AM25" s="707"/>
      <c r="AO25" s="316"/>
      <c r="AP25" s="316"/>
      <c r="AQ25" s="316"/>
      <c r="AR25" s="316"/>
      <c r="AS25" s="316"/>
      <c r="AT25" s="316"/>
    </row>
    <row r="26" spans="1:53" customFormat="1" ht="20.100000000000001" customHeight="1">
      <c r="A26" s="745"/>
      <c r="B26" s="745"/>
      <c r="C26" s="745"/>
      <c r="D26" s="745"/>
      <c r="E26" s="349"/>
      <c r="F26" s="350"/>
      <c r="G26" s="349"/>
      <c r="H26" s="349"/>
      <c r="I26" s="731"/>
      <c r="J26" s="732"/>
      <c r="K26" s="714"/>
      <c r="L26" s="733"/>
      <c r="M26" s="734"/>
      <c r="N26" s="709"/>
      <c r="O26" s="441"/>
      <c r="P26" s="164"/>
      <c r="Q26" s="209" t="s">
        <v>1256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5"/>
      <c r="AM26" s="707"/>
      <c r="AN26" s="306"/>
      <c r="AO26" s="306"/>
      <c r="AP26" s="317"/>
      <c r="AQ26" s="317"/>
      <c r="AR26" s="317"/>
      <c r="AS26" s="317"/>
      <c r="AT26" s="317"/>
      <c r="AU26" s="306"/>
      <c r="AV26" s="306"/>
      <c r="AW26" s="306"/>
      <c r="AX26" s="306"/>
    </row>
    <row r="27" spans="1:53" customFormat="1" ht="15" customHeight="1">
      <c r="A27" s="745"/>
      <c r="B27" s="745"/>
      <c r="C27" s="745"/>
      <c r="D27" s="349"/>
      <c r="E27" s="349"/>
      <c r="F27" s="347"/>
      <c r="G27" s="349"/>
      <c r="H27" s="349"/>
      <c r="I27" s="180"/>
      <c r="J27" s="85"/>
      <c r="K27" s="180"/>
      <c r="L27" s="327"/>
      <c r="M27" s="163" t="s">
        <v>851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07"/>
      <c r="AN27" s="306"/>
      <c r="AO27" s="306"/>
      <c r="AP27" s="317"/>
      <c r="AQ27" s="317"/>
      <c r="AR27" s="317"/>
      <c r="AS27" s="317"/>
      <c r="AT27" s="317"/>
      <c r="AU27" s="306"/>
      <c r="AV27" s="306"/>
      <c r="AW27" s="306"/>
      <c r="AX27" s="306"/>
    </row>
    <row r="28" spans="1:53" customFormat="1" ht="15" customHeight="1">
      <c r="A28" s="745"/>
      <c r="B28" s="745"/>
      <c r="C28" s="349"/>
      <c r="D28" s="349"/>
      <c r="E28" s="349"/>
      <c r="F28" s="347"/>
      <c r="G28" s="349"/>
      <c r="H28" s="349"/>
      <c r="I28" s="180"/>
      <c r="J28" s="85"/>
      <c r="K28" s="180"/>
      <c r="L28" s="112"/>
      <c r="M28" s="162" t="s">
        <v>1249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1"/>
      <c r="AI28" s="198"/>
      <c r="AJ28" s="197"/>
      <c r="AK28" s="162"/>
      <c r="AL28" s="198"/>
      <c r="AM28" s="18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</row>
    <row r="29" spans="1:53" customFormat="1" ht="15" customHeight="1">
      <c r="A29" s="745"/>
      <c r="B29" s="349"/>
      <c r="C29" s="349"/>
      <c r="D29" s="349"/>
      <c r="E29" s="349"/>
      <c r="F29" s="347"/>
      <c r="G29" s="349"/>
      <c r="H29" s="349"/>
      <c r="I29" s="180"/>
      <c r="J29" s="85"/>
      <c r="K29" s="180"/>
      <c r="L29" s="112"/>
      <c r="M29" s="177" t="s">
        <v>867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1"/>
      <c r="AI29" s="198"/>
      <c r="AJ29" s="197"/>
      <c r="AK29" s="162"/>
      <c r="AL29" s="198"/>
      <c r="AM29" s="18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</row>
    <row r="30" spans="1:53" customFormat="1" ht="15" customHeight="1">
      <c r="F30" s="179"/>
      <c r="G30" s="180"/>
      <c r="H30" s="180"/>
      <c r="I30" s="219"/>
      <c r="J30" s="85"/>
      <c r="L30" s="112"/>
      <c r="M30" s="209" t="s">
        <v>1158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7"/>
      <c r="AE30" s="157"/>
      <c r="AF30" s="157"/>
      <c r="AG30" s="157"/>
      <c r="AH30" s="261"/>
      <c r="AI30" s="198"/>
      <c r="AJ30" s="197"/>
      <c r="AK30" s="162"/>
      <c r="AL30" s="198"/>
      <c r="AM30" s="18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</row>
    <row r="31" spans="1:53" ht="3" customHeight="1"/>
    <row r="32" spans="1:53" ht="14.25" customHeight="1">
      <c r="L32" s="214"/>
      <c r="M32" s="215" t="s">
        <v>82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212"/>
      <c r="AZ32" s="212"/>
      <c r="BA32" s="212"/>
    </row>
    <row r="33" spans="12:53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320"/>
      <c r="AY33" s="213"/>
      <c r="AZ33" s="213"/>
      <c r="BA33" s="213"/>
    </row>
  </sheetData>
  <sheetProtection password="FA9C" sheet="1" objects="1" scenarios="1" formatColumns="0" formatRows="0"/>
  <dataConsolidate leftLabels="1"/>
  <mergeCells count="55">
    <mergeCell ref="R15:U17"/>
    <mergeCell ref="V15:Y17"/>
    <mergeCell ref="Z15:AC17"/>
    <mergeCell ref="AK15:AK17"/>
    <mergeCell ref="AI17:AJ17"/>
    <mergeCell ref="AF16:AG16"/>
    <mergeCell ref="L11:M11"/>
    <mergeCell ref="S11:X11"/>
    <mergeCell ref="L12:M12"/>
    <mergeCell ref="S12:X12"/>
    <mergeCell ref="S13:X13"/>
    <mergeCell ref="AD13:AK13"/>
    <mergeCell ref="C21:C27"/>
    <mergeCell ref="D22:D26"/>
    <mergeCell ref="A19:A29"/>
    <mergeCell ref="B20:B28"/>
    <mergeCell ref="AH16:AJ16"/>
    <mergeCell ref="AD15:AJ15"/>
    <mergeCell ref="AD16:AE16"/>
    <mergeCell ref="L15:L17"/>
    <mergeCell ref="M15:M17"/>
    <mergeCell ref="N15:Q17"/>
    <mergeCell ref="N21:AL21"/>
    <mergeCell ref="N20:AL20"/>
    <mergeCell ref="N19:AL19"/>
    <mergeCell ref="R22:R25"/>
    <mergeCell ref="S22:S24"/>
    <mergeCell ref="AL15:AL17"/>
    <mergeCell ref="AM14:AM17"/>
    <mergeCell ref="W22:W23"/>
    <mergeCell ref="X22:X23"/>
    <mergeCell ref="Y22:Y23"/>
    <mergeCell ref="AM22:AM27"/>
    <mergeCell ref="L14:AL14"/>
    <mergeCell ref="N18:Q18"/>
    <mergeCell ref="R18:U18"/>
    <mergeCell ref="V18:Y18"/>
    <mergeCell ref="T22:T24"/>
    <mergeCell ref="U22:U24"/>
    <mergeCell ref="N22:N26"/>
    <mergeCell ref="V22:V24"/>
    <mergeCell ref="P22:P25"/>
    <mergeCell ref="Q22:Q25"/>
    <mergeCell ref="I22:I26"/>
    <mergeCell ref="Z22:Z23"/>
    <mergeCell ref="J22:J26"/>
    <mergeCell ref="L22:L26"/>
    <mergeCell ref="M22:M26"/>
    <mergeCell ref="K22:K26"/>
    <mergeCell ref="O22:O25"/>
    <mergeCell ref="N10:U10"/>
    <mergeCell ref="L5:U5"/>
    <mergeCell ref="N7:U7"/>
    <mergeCell ref="N8:U8"/>
    <mergeCell ref="N9:U9"/>
  </mergeCells>
  <phoneticPr fontId="8" type="noConversion"/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1058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/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/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/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39" customHeight="1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/>
      <c r="I13" s="70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254" customFormat="1" ht="18.75">
      <c r="A14" s="706"/>
      <c r="B14" s="706"/>
      <c r="C14" s="706"/>
      <c r="D14" s="475"/>
      <c r="F14" s="471"/>
      <c r="G14" s="163" t="s">
        <v>850</v>
      </c>
      <c r="H14" s="476"/>
      <c r="I14" s="707"/>
      <c r="J14" s="466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s="254" customFormat="1" ht="18.75">
      <c r="A15" s="706"/>
      <c r="B15" s="706"/>
      <c r="C15" s="475"/>
      <c r="D15" s="475"/>
      <c r="F15" s="471"/>
      <c r="G15" s="162" t="s">
        <v>1297</v>
      </c>
      <c r="H15" s="472"/>
      <c r="I15" s="473"/>
      <c r="J15" s="466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s="254" customFormat="1" ht="18.75">
      <c r="A16" s="706"/>
      <c r="B16" s="318"/>
      <c r="C16" s="318"/>
      <c r="D16" s="318"/>
      <c r="F16" s="471"/>
      <c r="G16" s="177" t="s">
        <v>1428</v>
      </c>
      <c r="H16" s="472"/>
      <c r="I16" s="473"/>
      <c r="J16" s="466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s="254" customFormat="1" ht="18.75">
      <c r="A17" s="318"/>
      <c r="B17" s="318"/>
      <c r="C17" s="318"/>
      <c r="D17" s="318"/>
      <c r="F17" s="471"/>
      <c r="G17" s="209" t="s">
        <v>1427</v>
      </c>
      <c r="H17" s="472"/>
      <c r="I17" s="473"/>
      <c r="J17" s="466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s="461" customFormat="1" ht="3" customHeight="1">
      <c r="A18" s="463"/>
      <c r="B18" s="463"/>
      <c r="C18" s="463"/>
      <c r="D18" s="463"/>
      <c r="F18" s="460"/>
      <c r="G18" s="550"/>
      <c r="H18" s="551"/>
      <c r="I18" s="342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</row>
    <row r="19" spans="1:20" s="461" customFormat="1" ht="15" customHeight="1">
      <c r="A19" s="463"/>
      <c r="B19" s="463"/>
      <c r="C19" s="463"/>
      <c r="D19" s="463"/>
      <c r="F19" s="460"/>
      <c r="G19" s="708" t="s">
        <v>1527</v>
      </c>
      <c r="H19" s="708"/>
      <c r="I19" s="342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7"/>
    <col min="41" max="41" width="13.42578125" style="297" customWidth="1"/>
    <col min="42" max="49" width="10.5703125" style="297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30" t="s">
        <v>61</v>
      </c>
      <c r="M5" s="730"/>
      <c r="N5" s="730"/>
      <c r="O5" s="730"/>
      <c r="P5" s="730"/>
      <c r="Q5" s="730"/>
      <c r="R5" s="730"/>
      <c r="S5" s="730"/>
      <c r="T5" s="730"/>
      <c r="U5" s="585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282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19" t="str">
        <f>IF(NameOrPr_ch="",IF(NameOrPr="","",NameOrPr),NameOrPr_ch)</f>
        <v>Региональная служба по тарифам Нижегородской области</v>
      </c>
      <c r="O7" s="719"/>
      <c r="P7" s="719"/>
      <c r="Q7" s="719"/>
      <c r="R7" s="719"/>
      <c r="S7" s="719"/>
      <c r="T7" s="719"/>
      <c r="U7" s="622"/>
      <c r="V7" s="342"/>
      <c r="W7" s="342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</row>
    <row r="8" spans="7:49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19" t="str">
        <f>IF(datePr_ch="",IF(datePr="","",datePr),datePr_ch)</f>
        <v>18.12.2018</v>
      </c>
      <c r="O8" s="719"/>
      <c r="P8" s="719"/>
      <c r="Q8" s="719"/>
      <c r="R8" s="719"/>
      <c r="S8" s="719"/>
      <c r="T8" s="719"/>
      <c r="U8" s="622"/>
      <c r="V8" s="342"/>
      <c r="W8" s="342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</row>
    <row r="9" spans="7:49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19" t="str">
        <f>IF(numberPr_ch="",IF(numberPr="","",numberPr),numberPr_ch)</f>
        <v>53/65</v>
      </c>
      <c r="O9" s="719"/>
      <c r="P9" s="719"/>
      <c r="Q9" s="719"/>
      <c r="R9" s="719"/>
      <c r="S9" s="719"/>
      <c r="T9" s="719"/>
      <c r="U9" s="622"/>
      <c r="V9" s="342"/>
      <c r="W9" s="342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</row>
    <row r="10" spans="7:49" s="461" customFormat="1" ht="18.75">
      <c r="G10" s="462"/>
      <c r="H10" s="462"/>
      <c r="L10" s="460"/>
      <c r="M10" s="619" t="s">
        <v>1423</v>
      </c>
      <c r="N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O10" s="719"/>
      <c r="P10" s="719"/>
      <c r="Q10" s="719"/>
      <c r="R10" s="719"/>
      <c r="S10" s="719"/>
      <c r="T10" s="719"/>
      <c r="U10" s="622"/>
      <c r="V10" s="342"/>
      <c r="W10" s="34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</row>
    <row r="11" spans="7:49" s="254" customFormat="1" ht="11.25" hidden="1">
      <c r="G11" s="253"/>
      <c r="H11" s="253"/>
      <c r="L11" s="695"/>
      <c r="M11" s="695"/>
      <c r="N11" s="210"/>
      <c r="O11" s="210"/>
      <c r="P11" s="210"/>
      <c r="Q11" s="210"/>
      <c r="R11" s="752"/>
      <c r="S11" s="752"/>
      <c r="T11" s="752"/>
      <c r="U11" s="752"/>
      <c r="V11" s="752"/>
      <c r="W11" s="752"/>
      <c r="X11" s="120"/>
      <c r="AC11" s="318" t="s">
        <v>1284</v>
      </c>
      <c r="AD11" s="318" t="s">
        <v>1285</v>
      </c>
      <c r="AE11" s="318" t="s">
        <v>1284</v>
      </c>
      <c r="AF11" s="318" t="s">
        <v>1285</v>
      </c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</row>
    <row r="12" spans="7:49" s="254" customFormat="1" ht="11.25" hidden="1">
      <c r="G12" s="253"/>
      <c r="H12" s="253"/>
      <c r="L12" s="695"/>
      <c r="M12" s="695"/>
      <c r="N12" s="210"/>
      <c r="O12" s="210"/>
      <c r="P12" s="210"/>
      <c r="Q12" s="210"/>
      <c r="R12" s="752"/>
      <c r="S12" s="752"/>
      <c r="T12" s="752"/>
      <c r="U12" s="752"/>
      <c r="V12" s="752"/>
      <c r="W12" s="752"/>
      <c r="X12" s="120"/>
      <c r="AJ12" s="314" t="s">
        <v>1228</v>
      </c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</row>
    <row r="13" spans="7:49">
      <c r="J13" s="86"/>
      <c r="K13" s="86"/>
      <c r="L13" s="36"/>
      <c r="M13" s="36"/>
      <c r="N13" s="36"/>
      <c r="O13" s="36"/>
      <c r="P13" s="36"/>
      <c r="Q13" s="36"/>
      <c r="R13" s="744"/>
      <c r="S13" s="744"/>
      <c r="T13" s="744"/>
      <c r="U13" s="744"/>
      <c r="V13" s="744"/>
      <c r="W13" s="744"/>
      <c r="X13" s="415"/>
      <c r="AC13" s="744"/>
      <c r="AD13" s="744"/>
      <c r="AE13" s="744"/>
      <c r="AF13" s="744"/>
      <c r="AG13" s="744"/>
      <c r="AH13" s="744"/>
      <c r="AI13" s="744"/>
      <c r="AJ13" s="744"/>
    </row>
    <row r="14" spans="7:49" ht="14.25" customHeight="1">
      <c r="J14" s="86"/>
      <c r="K14" s="86"/>
      <c r="L14" s="738" t="s">
        <v>1356</v>
      </c>
      <c r="M14" s="738"/>
      <c r="N14" s="738"/>
      <c r="O14" s="738"/>
      <c r="P14" s="738"/>
      <c r="Q14" s="738"/>
      <c r="R14" s="738"/>
      <c r="S14" s="738"/>
      <c r="T14" s="738"/>
      <c r="U14" s="738"/>
      <c r="V14" s="738"/>
      <c r="W14" s="738"/>
      <c r="X14" s="738"/>
      <c r="Y14" s="738"/>
      <c r="Z14" s="738"/>
      <c r="AA14" s="738"/>
      <c r="AB14" s="738"/>
      <c r="AC14" s="738"/>
      <c r="AD14" s="738"/>
      <c r="AE14" s="738"/>
      <c r="AF14" s="738"/>
      <c r="AG14" s="738"/>
      <c r="AH14" s="738"/>
      <c r="AI14" s="738"/>
      <c r="AJ14" s="738"/>
      <c r="AK14" s="738"/>
      <c r="AL14" s="660" t="s">
        <v>1357</v>
      </c>
    </row>
    <row r="15" spans="7:49" ht="14.25" customHeight="1">
      <c r="J15" s="86"/>
      <c r="K15" s="86"/>
      <c r="L15" s="738" t="s">
        <v>941</v>
      </c>
      <c r="M15" s="738" t="s">
        <v>1394</v>
      </c>
      <c r="N15" s="738" t="s">
        <v>1280</v>
      </c>
      <c r="O15" s="738"/>
      <c r="P15" s="738"/>
      <c r="Q15" s="747" t="s">
        <v>1252</v>
      </c>
      <c r="R15" s="747"/>
      <c r="S15" s="747"/>
      <c r="T15" s="747"/>
      <c r="U15" s="747" t="s">
        <v>1281</v>
      </c>
      <c r="V15" s="747"/>
      <c r="W15" s="747"/>
      <c r="X15" s="747"/>
      <c r="Y15" s="747" t="s">
        <v>1255</v>
      </c>
      <c r="Z15" s="747"/>
      <c r="AA15" s="747"/>
      <c r="AB15" s="747"/>
      <c r="AC15" s="747" t="s">
        <v>1380</v>
      </c>
      <c r="AD15" s="747"/>
      <c r="AE15" s="747"/>
      <c r="AF15" s="747"/>
      <c r="AG15" s="747"/>
      <c r="AH15" s="747"/>
      <c r="AI15" s="747"/>
      <c r="AJ15" s="738" t="s">
        <v>1190</v>
      </c>
      <c r="AK15" s="724" t="s">
        <v>1124</v>
      </c>
      <c r="AL15" s="660"/>
    </row>
    <row r="16" spans="7:49" ht="27.95" customHeight="1">
      <c r="J16" s="86"/>
      <c r="K16" s="86"/>
      <c r="L16" s="738"/>
      <c r="M16" s="738"/>
      <c r="N16" s="738"/>
      <c r="O16" s="738"/>
      <c r="P16" s="738"/>
      <c r="Q16" s="747"/>
      <c r="R16" s="747"/>
      <c r="S16" s="747"/>
      <c r="T16" s="747"/>
      <c r="U16" s="747"/>
      <c r="V16" s="747"/>
      <c r="W16" s="747"/>
      <c r="X16" s="747"/>
      <c r="Y16" s="747"/>
      <c r="Z16" s="747"/>
      <c r="AA16" s="747"/>
      <c r="AB16" s="747"/>
      <c r="AC16" s="747" t="s">
        <v>1282</v>
      </c>
      <c r="AD16" s="747"/>
      <c r="AE16" s="660" t="s">
        <v>1283</v>
      </c>
      <c r="AF16" s="660"/>
      <c r="AG16" s="746" t="s">
        <v>1382</v>
      </c>
      <c r="AH16" s="746"/>
      <c r="AI16" s="746"/>
      <c r="AJ16" s="738"/>
      <c r="AK16" s="724"/>
      <c r="AL16" s="660"/>
    </row>
    <row r="17" spans="1:53" ht="14.25" customHeight="1">
      <c r="J17" s="86"/>
      <c r="K17" s="86"/>
      <c r="L17" s="738"/>
      <c r="M17" s="738"/>
      <c r="N17" s="738"/>
      <c r="O17" s="738"/>
      <c r="P17" s="738"/>
      <c r="Q17" s="747"/>
      <c r="R17" s="747"/>
      <c r="S17" s="747"/>
      <c r="T17" s="747"/>
      <c r="U17" s="747"/>
      <c r="V17" s="747"/>
      <c r="W17" s="747"/>
      <c r="X17" s="747"/>
      <c r="Y17" s="747"/>
      <c r="Z17" s="747"/>
      <c r="AA17" s="747"/>
      <c r="AB17" s="747"/>
      <c r="AC17" s="409" t="s">
        <v>1194</v>
      </c>
      <c r="AD17" s="409" t="s">
        <v>1193</v>
      </c>
      <c r="AE17" s="409" t="s">
        <v>1194</v>
      </c>
      <c r="AF17" s="409" t="s">
        <v>1193</v>
      </c>
      <c r="AG17" s="106" t="s">
        <v>1253</v>
      </c>
      <c r="AH17" s="753" t="s">
        <v>1254</v>
      </c>
      <c r="AI17" s="753"/>
      <c r="AJ17" s="738"/>
      <c r="AK17" s="724"/>
      <c r="AL17" s="660"/>
    </row>
    <row r="18" spans="1:53" ht="12" customHeight="1">
      <c r="J18" s="86"/>
      <c r="K18" s="247">
        <v>1</v>
      </c>
      <c r="L18" s="571" t="s">
        <v>942</v>
      </c>
      <c r="M18" s="571" t="s">
        <v>898</v>
      </c>
      <c r="N18" s="726">
        <f ca="1">OFFSET(N18,0,-1)+1</f>
        <v>3</v>
      </c>
      <c r="O18" s="726"/>
      <c r="P18" s="726"/>
      <c r="Q18" s="726">
        <f ca="1">OFFSET(Q18,0,-3)+1</f>
        <v>4</v>
      </c>
      <c r="R18" s="726"/>
      <c r="S18" s="726"/>
      <c r="T18" s="726"/>
      <c r="U18" s="726">
        <f ca="1">OFFSET(U18,0,-4)+1</f>
        <v>5</v>
      </c>
      <c r="V18" s="726"/>
      <c r="W18" s="726"/>
      <c r="X18" s="726"/>
      <c r="Y18" s="573"/>
      <c r="Z18" s="573"/>
      <c r="AA18" s="573">
        <f ca="1">OFFSET(U18,0,0)+1</f>
        <v>6</v>
      </c>
      <c r="AB18" s="574">
        <f ca="1">AA18</f>
        <v>6</v>
      </c>
      <c r="AC18" s="572">
        <f t="shared" ref="AC18:AJ18" ca="1" si="0">OFFSET(AC18,0,-1)+1</f>
        <v>7</v>
      </c>
      <c r="AD18" s="572">
        <f t="shared" ca="1" si="0"/>
        <v>8</v>
      </c>
      <c r="AE18" s="572">
        <f t="shared" ca="1" si="0"/>
        <v>9</v>
      </c>
      <c r="AF18" s="572">
        <f t="shared" ca="1" si="0"/>
        <v>10</v>
      </c>
      <c r="AG18" s="572">
        <f t="shared" ca="1" si="0"/>
        <v>11</v>
      </c>
      <c r="AH18" s="572">
        <f t="shared" ca="1" si="0"/>
        <v>12</v>
      </c>
      <c r="AI18" s="572">
        <f t="shared" ca="1" si="0"/>
        <v>13</v>
      </c>
      <c r="AJ18" s="572">
        <f t="shared" ca="1" si="0"/>
        <v>14</v>
      </c>
      <c r="AK18" s="575"/>
      <c r="AL18" s="572">
        <v>15</v>
      </c>
    </row>
    <row r="19" spans="1:53" ht="22.5">
      <c r="A19" s="745">
        <v>1</v>
      </c>
      <c r="B19" s="297"/>
      <c r="C19" s="297"/>
      <c r="D19" s="297"/>
      <c r="E19" s="297"/>
      <c r="F19" s="319"/>
      <c r="G19" s="319"/>
      <c r="H19" s="319"/>
      <c r="J19" s="86"/>
      <c r="K19" s="86"/>
      <c r="L19" s="338">
        <f>mergeValue(A19)</f>
        <v>1</v>
      </c>
      <c r="M19" s="204" t="s">
        <v>869</v>
      </c>
      <c r="N19" s="764"/>
      <c r="O19" s="765"/>
      <c r="P19" s="765"/>
      <c r="Q19" s="765"/>
      <c r="R19" s="765"/>
      <c r="S19" s="765"/>
      <c r="T19" s="765"/>
      <c r="U19" s="765"/>
      <c r="V19" s="765"/>
      <c r="W19" s="765"/>
      <c r="X19" s="765"/>
      <c r="Y19" s="765"/>
      <c r="Z19" s="765"/>
      <c r="AA19" s="765"/>
      <c r="AB19" s="765"/>
      <c r="AC19" s="765"/>
      <c r="AD19" s="765"/>
      <c r="AE19" s="765"/>
      <c r="AF19" s="765"/>
      <c r="AG19" s="765"/>
      <c r="AH19" s="765"/>
      <c r="AI19" s="765"/>
      <c r="AJ19" s="765"/>
      <c r="AK19" s="765"/>
      <c r="AL19" s="581" t="s">
        <v>1390</v>
      </c>
    </row>
    <row r="20" spans="1:53" ht="22.5">
      <c r="A20" s="745"/>
      <c r="B20" s="745">
        <v>1</v>
      </c>
      <c r="C20" s="297"/>
      <c r="D20" s="297"/>
      <c r="E20" s="297"/>
      <c r="F20" s="347"/>
      <c r="G20" s="348"/>
      <c r="H20" s="348"/>
      <c r="I20" s="218"/>
      <c r="J20" s="46"/>
      <c r="K20" s="35"/>
      <c r="L20" s="338" t="str">
        <f>mergeValue(A20) &amp;"."&amp; mergeValue(B20)</f>
        <v>1.1</v>
      </c>
      <c r="M20" s="159" t="s">
        <v>864</v>
      </c>
      <c r="N20" s="761"/>
      <c r="O20" s="748"/>
      <c r="P20" s="748"/>
      <c r="Q20" s="748"/>
      <c r="R20" s="748"/>
      <c r="S20" s="748"/>
      <c r="T20" s="748"/>
      <c r="U20" s="748"/>
      <c r="V20" s="748"/>
      <c r="W20" s="748"/>
      <c r="X20" s="748"/>
      <c r="Y20" s="748"/>
      <c r="Z20" s="748"/>
      <c r="AA20" s="748"/>
      <c r="AB20" s="748"/>
      <c r="AC20" s="748"/>
      <c r="AD20" s="748"/>
      <c r="AE20" s="748"/>
      <c r="AF20" s="748"/>
      <c r="AG20" s="748"/>
      <c r="AH20" s="748"/>
      <c r="AI20" s="748"/>
      <c r="AJ20" s="748"/>
      <c r="AK20" s="748"/>
      <c r="AL20" s="547" t="s">
        <v>1391</v>
      </c>
    </row>
    <row r="21" spans="1:53" ht="45">
      <c r="A21" s="745"/>
      <c r="B21" s="745"/>
      <c r="C21" s="745">
        <v>1</v>
      </c>
      <c r="D21" s="297"/>
      <c r="E21" s="297"/>
      <c r="F21" s="347"/>
      <c r="G21" s="348"/>
      <c r="H21" s="348"/>
      <c r="I21" s="218"/>
      <c r="J21" s="46"/>
      <c r="K21" s="35"/>
      <c r="L21" s="338" t="str">
        <f>mergeValue(A21) &amp;"."&amp; mergeValue(B21)&amp;"."&amp; mergeValue(C21)</f>
        <v>1.1.1</v>
      </c>
      <c r="M21" s="160" t="s">
        <v>1248</v>
      </c>
      <c r="N21" s="761"/>
      <c r="O21" s="748"/>
      <c r="P21" s="748"/>
      <c r="Q21" s="748"/>
      <c r="R21" s="748"/>
      <c r="S21" s="748"/>
      <c r="T21" s="748"/>
      <c r="U21" s="748"/>
      <c r="V21" s="748"/>
      <c r="W21" s="748"/>
      <c r="X21" s="748"/>
      <c r="Y21" s="748"/>
      <c r="Z21" s="748"/>
      <c r="AA21" s="748"/>
      <c r="AB21" s="748"/>
      <c r="AC21" s="748"/>
      <c r="AD21" s="748"/>
      <c r="AE21" s="748"/>
      <c r="AF21" s="748"/>
      <c r="AG21" s="748"/>
      <c r="AH21" s="748"/>
      <c r="AI21" s="748"/>
      <c r="AJ21" s="748"/>
      <c r="AK21" s="748"/>
      <c r="AL21" s="547" t="s">
        <v>57</v>
      </c>
    </row>
    <row r="22" spans="1:53" ht="20.100000000000001" customHeight="1">
      <c r="A22" s="745"/>
      <c r="B22" s="745"/>
      <c r="C22" s="745"/>
      <c r="D22" s="745">
        <v>1</v>
      </c>
      <c r="E22" s="297"/>
      <c r="F22" s="347"/>
      <c r="G22" s="348"/>
      <c r="H22" s="348"/>
      <c r="I22" s="731"/>
      <c r="J22" s="732"/>
      <c r="K22" s="714"/>
      <c r="L22" s="760" t="str">
        <f>mergeValue(A22) &amp;"."&amp; mergeValue(B22)&amp;"."&amp; mergeValue(C22)&amp;"."&amp; mergeValue(D22)</f>
        <v>1.1.1.1</v>
      </c>
      <c r="M22" s="754"/>
      <c r="N22" s="756"/>
      <c r="O22" s="742" t="s">
        <v>942</v>
      </c>
      <c r="P22" s="743"/>
      <c r="Q22" s="709" t="s">
        <v>934</v>
      </c>
      <c r="R22" s="735"/>
      <c r="S22" s="736">
        <v>1</v>
      </c>
      <c r="T22" s="757"/>
      <c r="U22" s="709" t="s">
        <v>934</v>
      </c>
      <c r="V22" s="735"/>
      <c r="W22" s="736" t="s">
        <v>942</v>
      </c>
      <c r="X22" s="762"/>
      <c r="Y22" s="709" t="s">
        <v>934</v>
      </c>
      <c r="Z22" s="191"/>
      <c r="AA22" s="113">
        <v>1</v>
      </c>
      <c r="AB22" s="588"/>
      <c r="AC22" s="567"/>
      <c r="AD22" s="567"/>
      <c r="AE22" s="568"/>
      <c r="AF22" s="567"/>
      <c r="AG22" s="569"/>
      <c r="AH22" s="305" t="s">
        <v>933</v>
      </c>
      <c r="AI22" s="569"/>
      <c r="AJ22" s="305" t="s">
        <v>934</v>
      </c>
      <c r="AK22" s="281"/>
      <c r="AL22" s="707" t="s">
        <v>1395</v>
      </c>
      <c r="AM22" s="297" t="e">
        <f ca="1">strCheckDateOnDP(AC22:AK22,List06_10_DP)</f>
        <v>#NAME?</v>
      </c>
      <c r="AN22" s="316" t="str">
        <f>IF(AND(COUNTIF(AO18:AO26,AO22)&gt;1,AO22&lt;&gt;""),"ErrUnique:HasDoubleConn","")</f>
        <v/>
      </c>
      <c r="AO22" s="316"/>
      <c r="AP22" s="316"/>
      <c r="AQ22" s="316"/>
      <c r="AR22" s="316"/>
      <c r="AS22" s="316"/>
    </row>
    <row r="23" spans="1:53" ht="20.100000000000001" customHeight="1">
      <c r="A23" s="745"/>
      <c r="B23" s="745"/>
      <c r="C23" s="745"/>
      <c r="D23" s="745"/>
      <c r="E23" s="297"/>
      <c r="F23" s="347"/>
      <c r="G23" s="348"/>
      <c r="H23" s="348"/>
      <c r="I23" s="731"/>
      <c r="J23" s="732"/>
      <c r="K23" s="714"/>
      <c r="L23" s="733"/>
      <c r="M23" s="755"/>
      <c r="N23" s="756"/>
      <c r="O23" s="742"/>
      <c r="P23" s="743"/>
      <c r="Q23" s="709"/>
      <c r="R23" s="735"/>
      <c r="S23" s="736"/>
      <c r="T23" s="758"/>
      <c r="U23" s="709"/>
      <c r="V23" s="735"/>
      <c r="W23" s="736"/>
      <c r="X23" s="763"/>
      <c r="Y23" s="709"/>
      <c r="Z23" s="440"/>
      <c r="AA23" s="209"/>
      <c r="AB23" s="209"/>
      <c r="AC23" s="260"/>
      <c r="AD23" s="260"/>
      <c r="AE23" s="260"/>
      <c r="AF23" s="299" t="str">
        <f>AG22 &amp; "-" &amp; AI22</f>
        <v>-</v>
      </c>
      <c r="AG23" s="299"/>
      <c r="AH23" s="299"/>
      <c r="AI23" s="299"/>
      <c r="AJ23" s="299" t="s">
        <v>934</v>
      </c>
      <c r="AK23" s="443"/>
      <c r="AL23" s="707"/>
      <c r="AN23" s="316"/>
      <c r="AO23" s="316"/>
      <c r="AP23" s="316"/>
      <c r="AQ23" s="316"/>
      <c r="AR23" s="316"/>
      <c r="AS23" s="316"/>
    </row>
    <row r="24" spans="1:53" ht="20.100000000000001" customHeight="1">
      <c r="A24" s="745"/>
      <c r="B24" s="745"/>
      <c r="C24" s="745"/>
      <c r="D24" s="745"/>
      <c r="E24" s="297"/>
      <c r="F24" s="347"/>
      <c r="G24" s="348"/>
      <c r="H24" s="348"/>
      <c r="I24" s="731"/>
      <c r="J24" s="732"/>
      <c r="K24" s="714"/>
      <c r="L24" s="733"/>
      <c r="M24" s="755"/>
      <c r="N24" s="756"/>
      <c r="O24" s="742"/>
      <c r="P24" s="743"/>
      <c r="Q24" s="709"/>
      <c r="R24" s="735"/>
      <c r="S24" s="736"/>
      <c r="T24" s="759"/>
      <c r="U24" s="709"/>
      <c r="V24" s="442"/>
      <c r="W24" s="177"/>
      <c r="X24" s="209"/>
      <c r="Y24" s="259"/>
      <c r="Z24" s="259"/>
      <c r="AA24" s="259"/>
      <c r="AB24" s="259"/>
      <c r="AC24" s="260"/>
      <c r="AD24" s="260"/>
      <c r="AE24" s="260"/>
      <c r="AF24" s="260"/>
      <c r="AG24" s="261"/>
      <c r="AH24" s="198"/>
      <c r="AI24" s="198"/>
      <c r="AJ24" s="261"/>
      <c r="AK24" s="186"/>
      <c r="AL24" s="707"/>
      <c r="AN24" s="316"/>
      <c r="AO24" s="316"/>
      <c r="AP24" s="316"/>
      <c r="AQ24" s="316"/>
      <c r="AR24" s="316"/>
      <c r="AS24" s="316"/>
    </row>
    <row r="25" spans="1:53" ht="20.100000000000001" customHeight="1">
      <c r="A25" s="745"/>
      <c r="B25" s="745"/>
      <c r="C25" s="745"/>
      <c r="D25" s="745"/>
      <c r="E25" s="297"/>
      <c r="F25" s="347"/>
      <c r="G25" s="348"/>
      <c r="H25" s="348"/>
      <c r="I25" s="731"/>
      <c r="J25" s="732"/>
      <c r="K25" s="714"/>
      <c r="L25" s="733"/>
      <c r="M25" s="755"/>
      <c r="N25" s="756"/>
      <c r="O25" s="742"/>
      <c r="P25" s="743"/>
      <c r="Q25" s="709"/>
      <c r="R25" s="262"/>
      <c r="S25" s="264"/>
      <c r="T25" s="263"/>
      <c r="U25" s="259"/>
      <c r="V25" s="259"/>
      <c r="W25" s="259"/>
      <c r="X25" s="259"/>
      <c r="Y25" s="259"/>
      <c r="Z25" s="259"/>
      <c r="AA25" s="259"/>
      <c r="AB25" s="259"/>
      <c r="AC25" s="260"/>
      <c r="AD25" s="260"/>
      <c r="AE25" s="260"/>
      <c r="AF25" s="260"/>
      <c r="AG25" s="261"/>
      <c r="AH25" s="198"/>
      <c r="AI25" s="198"/>
      <c r="AJ25" s="261"/>
      <c r="AK25" s="186"/>
      <c r="AL25" s="707"/>
      <c r="AN25" s="316"/>
      <c r="AO25" s="316"/>
      <c r="AP25" s="316"/>
      <c r="AQ25" s="316"/>
      <c r="AR25" s="316"/>
      <c r="AS25" s="316"/>
    </row>
    <row r="26" spans="1:53" customFormat="1" ht="20.100000000000001" customHeight="1">
      <c r="A26" s="745"/>
      <c r="B26" s="745"/>
      <c r="C26" s="745"/>
      <c r="D26" s="745"/>
      <c r="E26" s="349"/>
      <c r="F26" s="350"/>
      <c r="G26" s="349"/>
      <c r="H26" s="349"/>
      <c r="I26" s="731"/>
      <c r="J26" s="732"/>
      <c r="K26" s="714"/>
      <c r="L26" s="733"/>
      <c r="M26" s="755"/>
      <c r="N26" s="441"/>
      <c r="O26" s="164"/>
      <c r="P26" s="209" t="s">
        <v>1256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5"/>
      <c r="AL26" s="707"/>
      <c r="AM26" s="306"/>
      <c r="AN26" s="306"/>
      <c r="AO26" s="317"/>
      <c r="AP26" s="317"/>
      <c r="AQ26" s="317"/>
      <c r="AR26" s="317"/>
      <c r="AS26" s="317"/>
      <c r="AT26" s="306"/>
      <c r="AU26" s="306"/>
      <c r="AV26" s="306"/>
      <c r="AW26" s="306"/>
    </row>
    <row r="27" spans="1:53" customFormat="1" ht="15" customHeight="1">
      <c r="A27" s="745"/>
      <c r="B27" s="745"/>
      <c r="C27" s="745"/>
      <c r="D27" s="349"/>
      <c r="E27" s="349"/>
      <c r="F27" s="347"/>
      <c r="G27" s="349"/>
      <c r="H27" s="349"/>
      <c r="I27" s="180"/>
      <c r="J27" s="85"/>
      <c r="K27" s="180"/>
      <c r="L27" s="327"/>
      <c r="M27" s="163" t="s">
        <v>851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07"/>
      <c r="AM27" s="306"/>
      <c r="AN27" s="306"/>
      <c r="AO27" s="317"/>
      <c r="AP27" s="317"/>
      <c r="AQ27" s="317"/>
      <c r="AR27" s="317"/>
      <c r="AS27" s="317"/>
      <c r="AT27" s="306"/>
      <c r="AU27" s="306"/>
      <c r="AV27" s="306"/>
      <c r="AW27" s="306"/>
    </row>
    <row r="28" spans="1:53" customFormat="1" ht="15" customHeight="1">
      <c r="A28" s="745"/>
      <c r="B28" s="745"/>
      <c r="C28" s="349"/>
      <c r="D28" s="349"/>
      <c r="E28" s="349"/>
      <c r="F28" s="347"/>
      <c r="G28" s="349"/>
      <c r="H28" s="349"/>
      <c r="I28" s="180"/>
      <c r="J28" s="85"/>
      <c r="K28" s="180"/>
      <c r="L28" s="112"/>
      <c r="M28" s="162" t="s">
        <v>1249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1"/>
      <c r="AH28" s="163"/>
      <c r="AI28" s="197"/>
      <c r="AJ28" s="162"/>
      <c r="AK28" s="198"/>
      <c r="AL28" s="18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</row>
    <row r="29" spans="1:53" customFormat="1" ht="15" customHeight="1">
      <c r="A29" s="745"/>
      <c r="B29" s="349"/>
      <c r="C29" s="349"/>
      <c r="D29" s="349"/>
      <c r="E29" s="349"/>
      <c r="F29" s="347"/>
      <c r="G29" s="349"/>
      <c r="H29" s="349"/>
      <c r="I29" s="180"/>
      <c r="J29" s="85"/>
      <c r="K29" s="180"/>
      <c r="L29" s="112"/>
      <c r="M29" s="177" t="s">
        <v>867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1"/>
      <c r="AH29" s="163"/>
      <c r="AI29" s="197"/>
      <c r="AJ29" s="162"/>
      <c r="AK29" s="198"/>
      <c r="AL29" s="18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</row>
    <row r="30" spans="1:53" customFormat="1" ht="15" customHeight="1">
      <c r="F30" s="179"/>
      <c r="G30" s="180"/>
      <c r="H30" s="180"/>
      <c r="I30" s="219"/>
      <c r="J30" s="85"/>
      <c r="L30" s="112"/>
      <c r="M30" s="209" t="s">
        <v>1158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7"/>
      <c r="AD30" s="157"/>
      <c r="AE30" s="157"/>
      <c r="AF30" s="157"/>
      <c r="AG30" s="261"/>
      <c r="AH30" s="163"/>
      <c r="AI30" s="197"/>
      <c r="AJ30" s="162"/>
      <c r="AK30" s="198"/>
      <c r="AL30" s="18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</row>
    <row r="31" spans="1:53" ht="3" customHeight="1">
      <c r="AM31" s="35"/>
      <c r="AX31" s="297"/>
    </row>
    <row r="32" spans="1:53" ht="14.25" customHeight="1">
      <c r="L32" s="214"/>
      <c r="M32" s="215" t="s">
        <v>82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212"/>
      <c r="AZ32" s="212"/>
      <c r="BA32" s="212"/>
    </row>
    <row r="33" spans="12:52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20"/>
      <c r="AN33" s="320"/>
      <c r="AO33" s="320"/>
      <c r="AP33" s="320"/>
      <c r="AQ33" s="320"/>
      <c r="AR33" s="320"/>
      <c r="AS33" s="320"/>
      <c r="AT33" s="320"/>
      <c r="AU33" s="320"/>
      <c r="AV33" s="320"/>
      <c r="AW33" s="320"/>
      <c r="AX33" s="213"/>
      <c r="AY33" s="213"/>
      <c r="AZ33" s="213"/>
    </row>
  </sheetData>
  <sheetProtection password="FA9C" sheet="1" objects="1" scenarios="1" formatColumns="0" formatRows="0"/>
  <dataConsolidate leftLabels="1"/>
  <mergeCells count="54">
    <mergeCell ref="U18:X18"/>
    <mergeCell ref="Q18:T18"/>
    <mergeCell ref="N18:P18"/>
    <mergeCell ref="Y15:AB17"/>
    <mergeCell ref="AL14:AL17"/>
    <mergeCell ref="AL22:AL27"/>
    <mergeCell ref="AK15:AK17"/>
    <mergeCell ref="Q15:T17"/>
    <mergeCell ref="U15:X17"/>
    <mergeCell ref="S22:S24"/>
    <mergeCell ref="U22:U24"/>
    <mergeCell ref="N20:AK20"/>
    <mergeCell ref="Y22:Y23"/>
    <mergeCell ref="N21:AK21"/>
    <mergeCell ref="V22:V23"/>
    <mergeCell ref="O22:O25"/>
    <mergeCell ref="X22:X23"/>
    <mergeCell ref="W22:W23"/>
    <mergeCell ref="Q22:Q25"/>
    <mergeCell ref="R22:R24"/>
    <mergeCell ref="A19:A29"/>
    <mergeCell ref="B20:B28"/>
    <mergeCell ref="C21:C27"/>
    <mergeCell ref="D22:D26"/>
    <mergeCell ref="L22:L26"/>
    <mergeCell ref="K22:K26"/>
    <mergeCell ref="I22:I26"/>
    <mergeCell ref="J22:J26"/>
    <mergeCell ref="R12:W12"/>
    <mergeCell ref="R11:W11"/>
    <mergeCell ref="L11:M11"/>
    <mergeCell ref="L12:M12"/>
    <mergeCell ref="L14:AK14"/>
    <mergeCell ref="L5:T5"/>
    <mergeCell ref="N7:T7"/>
    <mergeCell ref="N8:T8"/>
    <mergeCell ref="N9:T9"/>
    <mergeCell ref="N10:T10"/>
    <mergeCell ref="AC13:AJ13"/>
    <mergeCell ref="M15:M17"/>
    <mergeCell ref="L15:L17"/>
    <mergeCell ref="AC16:AD16"/>
    <mergeCell ref="M22:M26"/>
    <mergeCell ref="P22:P25"/>
    <mergeCell ref="N22:N25"/>
    <mergeCell ref="T22:T24"/>
    <mergeCell ref="R13:W13"/>
    <mergeCell ref="N15:P17"/>
    <mergeCell ref="AC15:AI15"/>
    <mergeCell ref="AJ15:AJ17"/>
    <mergeCell ref="AG16:AI16"/>
    <mergeCell ref="N19:AK19"/>
    <mergeCell ref="AH17:AI17"/>
    <mergeCell ref="AE16:AF16"/>
  </mergeCells>
  <phoneticPr fontId="8" type="noConversion"/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1059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воподготовки,транспортировки и подачи питьевой воды абонентам</v>
      </c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 t="str">
        <f>IF(Территории!H13="","","" &amp; Территории!H13 &amp; "")</f>
        <v>город Дзержинск</v>
      </c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56.25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 t="str">
        <f>IF(Территории!R14="","","" &amp; Территории!R14 &amp; "")</f>
        <v>город Дзержинск (22721000)</v>
      </c>
      <c r="I13" s="54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461" customFormat="1" ht="3" customHeight="1">
      <c r="A14" s="463"/>
      <c r="B14" s="463"/>
      <c r="C14" s="463"/>
      <c r="D14" s="463"/>
      <c r="F14" s="460"/>
      <c r="G14" s="550"/>
      <c r="H14" s="551"/>
      <c r="I14" s="342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</row>
    <row r="15" spans="1:20" s="461" customFormat="1" ht="15" customHeight="1">
      <c r="A15" s="463"/>
      <c r="B15" s="463"/>
      <c r="C15" s="463"/>
      <c r="D15" s="463"/>
      <c r="F15" s="460"/>
      <c r="G15" s="708" t="s">
        <v>1527</v>
      </c>
      <c r="H15" s="708"/>
      <c r="I15" s="342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/>
  </cols>
  <sheetData>
    <row r="1" spans="1:27" ht="3" customHeight="1">
      <c r="AA1" s="78" t="s">
        <v>1088</v>
      </c>
    </row>
    <row r="2" spans="1:27" ht="16.5" customHeight="1">
      <c r="B2" s="647" t="str">
        <f>"Код отчёта: " &amp; GetCode()</f>
        <v>Код отчёта: FAS.JKH.OPEN.INFO.PRICE.HVS</v>
      </c>
      <c r="C2" s="647"/>
      <c r="D2" s="647"/>
      <c r="E2" s="647"/>
      <c r="F2" s="647"/>
      <c r="G2" s="647"/>
      <c r="Q2" s="355"/>
      <c r="R2" s="355"/>
      <c r="S2" s="355"/>
      <c r="T2" s="355"/>
      <c r="U2" s="355"/>
      <c r="V2" s="355"/>
      <c r="W2" s="355"/>
    </row>
    <row r="3" spans="1:27" ht="18" customHeight="1">
      <c r="B3" s="648" t="str">
        <f>"Версия " &amp; GetVersion()</f>
        <v>Версия 1.0.1</v>
      </c>
      <c r="C3" s="648"/>
      <c r="H3" s="42"/>
      <c r="I3" s="42"/>
      <c r="J3" s="42"/>
      <c r="K3" s="42"/>
      <c r="L3" s="42"/>
      <c r="M3" s="42"/>
      <c r="N3" s="42"/>
      <c r="O3" s="42"/>
      <c r="P3" s="42"/>
      <c r="Q3" s="355"/>
      <c r="R3" s="355"/>
      <c r="S3" s="355"/>
      <c r="T3" s="355"/>
      <c r="U3" s="355"/>
      <c r="V3" s="355"/>
      <c r="W3" s="385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51" t="s">
        <v>1341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49" t="s">
        <v>1523</v>
      </c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49"/>
      <c r="Y7" s="58"/>
    </row>
    <row r="8" spans="1:27" ht="15" customHeight="1">
      <c r="A8" s="42"/>
      <c r="B8" s="77"/>
      <c r="C8" s="76"/>
      <c r="D8" s="5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58"/>
    </row>
    <row r="9" spans="1:27" ht="15" customHeight="1">
      <c r="A9" s="42"/>
      <c r="B9" s="77"/>
      <c r="C9" s="76"/>
      <c r="D9" s="59"/>
      <c r="E9" s="649"/>
      <c r="F9" s="649"/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  <c r="S9" s="649"/>
      <c r="T9" s="649"/>
      <c r="U9" s="649"/>
      <c r="V9" s="649"/>
      <c r="W9" s="649"/>
      <c r="X9" s="649"/>
      <c r="Y9" s="58"/>
    </row>
    <row r="10" spans="1:27" ht="10.5" customHeight="1">
      <c r="A10" s="42"/>
      <c r="B10" s="77"/>
      <c r="C10" s="76"/>
      <c r="D10" s="59"/>
      <c r="E10" s="649"/>
      <c r="F10" s="649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649"/>
      <c r="S10" s="649"/>
      <c r="T10" s="649"/>
      <c r="U10" s="649"/>
      <c r="V10" s="649"/>
      <c r="W10" s="649"/>
      <c r="X10" s="649"/>
      <c r="Y10" s="58"/>
    </row>
    <row r="11" spans="1:27" ht="27" customHeight="1">
      <c r="A11" s="42"/>
      <c r="B11" s="77"/>
      <c r="C11" s="76"/>
      <c r="D11" s="5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58"/>
    </row>
    <row r="12" spans="1:27" ht="12" customHeight="1">
      <c r="A12" s="42"/>
      <c r="B12" s="77"/>
      <c r="C12" s="76"/>
      <c r="D12" s="5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58"/>
    </row>
    <row r="13" spans="1:27" ht="38.25" customHeight="1">
      <c r="A13" s="42"/>
      <c r="B13" s="77"/>
      <c r="C13" s="76"/>
      <c r="D13" s="5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49"/>
      <c r="Y13" s="72"/>
    </row>
    <row r="14" spans="1:27" ht="15" customHeight="1">
      <c r="A14" s="42"/>
      <c r="B14" s="77"/>
      <c r="C14" s="76"/>
      <c r="D14" s="59"/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49"/>
      <c r="X14" s="649"/>
      <c r="Y14" s="58"/>
    </row>
    <row r="15" spans="1:27" ht="15">
      <c r="A15" s="42"/>
      <c r="B15" s="77"/>
      <c r="C15" s="76"/>
      <c r="D15" s="5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49"/>
      <c r="X15" s="649"/>
      <c r="Y15" s="58"/>
    </row>
    <row r="16" spans="1:27" ht="15">
      <c r="A16" s="42"/>
      <c r="B16" s="77"/>
      <c r="C16" s="76"/>
      <c r="D16" s="5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49"/>
      <c r="Y16" s="58"/>
    </row>
    <row r="17" spans="1:25" ht="15" customHeight="1">
      <c r="A17" s="42"/>
      <c r="B17" s="77"/>
      <c r="C17" s="76"/>
      <c r="D17" s="59"/>
      <c r="E17" s="649"/>
      <c r="F17" s="649"/>
      <c r="G17" s="649"/>
      <c r="H17" s="649"/>
      <c r="I17" s="649"/>
      <c r="J17" s="649"/>
      <c r="K17" s="649"/>
      <c r="L17" s="649"/>
      <c r="M17" s="649"/>
      <c r="N17" s="649"/>
      <c r="O17" s="649"/>
      <c r="P17" s="649"/>
      <c r="Q17" s="649"/>
      <c r="R17" s="649"/>
      <c r="S17" s="649"/>
      <c r="T17" s="649"/>
      <c r="U17" s="649"/>
      <c r="V17" s="649"/>
      <c r="W17" s="649"/>
      <c r="X17" s="649"/>
      <c r="Y17" s="58"/>
    </row>
    <row r="18" spans="1:25" ht="15">
      <c r="A18" s="42"/>
      <c r="B18" s="77"/>
      <c r="C18" s="76"/>
      <c r="D18" s="5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49"/>
      <c r="X18" s="649"/>
      <c r="Y18" s="58"/>
    </row>
    <row r="19" spans="1:25" ht="59.25" customHeight="1">
      <c r="A19" s="42"/>
      <c r="B19" s="77"/>
      <c r="C19" s="76"/>
      <c r="D19" s="65"/>
      <c r="E19" s="649"/>
      <c r="F19" s="649"/>
      <c r="G19" s="649"/>
      <c r="H19" s="649"/>
      <c r="I19" s="649"/>
      <c r="J19" s="649"/>
      <c r="K19" s="649"/>
      <c r="L19" s="649"/>
      <c r="M19" s="649"/>
      <c r="N19" s="649"/>
      <c r="O19" s="649"/>
      <c r="P19" s="649"/>
      <c r="Q19" s="649"/>
      <c r="R19" s="649"/>
      <c r="S19" s="649"/>
      <c r="T19" s="649"/>
      <c r="U19" s="649"/>
      <c r="V19" s="649"/>
      <c r="W19" s="649"/>
      <c r="X19" s="64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1086</v>
      </c>
      <c r="F21" s="644" t="s">
        <v>1103</v>
      </c>
      <c r="G21" s="645"/>
      <c r="H21" s="645"/>
      <c r="I21" s="645"/>
      <c r="J21" s="645"/>
      <c r="K21" s="645"/>
      <c r="L21" s="645"/>
      <c r="M21" s="645"/>
      <c r="N21" s="59"/>
      <c r="O21" s="70" t="s">
        <v>1086</v>
      </c>
      <c r="P21" s="653" t="s">
        <v>1087</v>
      </c>
      <c r="Q21" s="654"/>
      <c r="R21" s="654"/>
      <c r="S21" s="654"/>
      <c r="T21" s="654"/>
      <c r="U21" s="654"/>
      <c r="V21" s="654"/>
      <c r="W21" s="654"/>
      <c r="X21" s="654"/>
      <c r="Y21" s="58"/>
    </row>
    <row r="22" spans="1:25" ht="14.25" hidden="1" customHeight="1">
      <c r="A22" s="42"/>
      <c r="B22" s="77"/>
      <c r="C22" s="76"/>
      <c r="D22" s="60"/>
      <c r="E22" s="94" t="s">
        <v>1086</v>
      </c>
      <c r="F22" s="644" t="s">
        <v>1089</v>
      </c>
      <c r="G22" s="645"/>
      <c r="H22" s="645"/>
      <c r="I22" s="645"/>
      <c r="J22" s="645"/>
      <c r="K22" s="645"/>
      <c r="L22" s="645"/>
      <c r="M22" s="645"/>
      <c r="N22" s="59"/>
      <c r="O22" s="73" t="s">
        <v>1086</v>
      </c>
      <c r="P22" s="653" t="s">
        <v>1521</v>
      </c>
      <c r="Q22" s="654"/>
      <c r="R22" s="654"/>
      <c r="S22" s="654"/>
      <c r="T22" s="654"/>
      <c r="U22" s="654"/>
      <c r="V22" s="654"/>
      <c r="W22" s="654"/>
      <c r="X22" s="65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50"/>
      <c r="Q23" s="650"/>
      <c r="R23" s="650"/>
      <c r="S23" s="650"/>
      <c r="T23" s="650"/>
      <c r="U23" s="650"/>
      <c r="V23" s="650"/>
      <c r="W23" s="65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43" t="s">
        <v>1288</v>
      </c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643"/>
      <c r="R35" s="643"/>
      <c r="S35" s="643"/>
      <c r="T35" s="643"/>
      <c r="U35" s="643"/>
      <c r="V35" s="643"/>
      <c r="W35" s="643"/>
      <c r="X35" s="643"/>
      <c r="Y35" s="58"/>
    </row>
    <row r="36" spans="1:25" ht="38.25" hidden="1" customHeight="1">
      <c r="A36" s="42"/>
      <c r="B36" s="77"/>
      <c r="C36" s="76"/>
      <c r="D36" s="60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58"/>
    </row>
    <row r="37" spans="1:25" ht="9.75" hidden="1" customHeight="1">
      <c r="A37" s="42"/>
      <c r="B37" s="77"/>
      <c r="C37" s="76"/>
      <c r="D37" s="60"/>
      <c r="E37" s="643"/>
      <c r="F37" s="643"/>
      <c r="G37" s="643"/>
      <c r="H37" s="643"/>
      <c r="I37" s="643"/>
      <c r="J37" s="643"/>
      <c r="K37" s="643"/>
      <c r="L37" s="643"/>
      <c r="M37" s="643"/>
      <c r="N37" s="643"/>
      <c r="O37" s="643"/>
      <c r="P37" s="643"/>
      <c r="Q37" s="643"/>
      <c r="R37" s="643"/>
      <c r="S37" s="643"/>
      <c r="T37" s="643"/>
      <c r="U37" s="643"/>
      <c r="V37" s="643"/>
      <c r="W37" s="643"/>
      <c r="X37" s="643"/>
      <c r="Y37" s="58"/>
    </row>
    <row r="38" spans="1:25" ht="51" hidden="1" customHeight="1">
      <c r="A38" s="42"/>
      <c r="B38" s="77"/>
      <c r="C38" s="76"/>
      <c r="D38" s="60"/>
      <c r="E38" s="643"/>
      <c r="F38" s="643"/>
      <c r="G38" s="643"/>
      <c r="H38" s="643"/>
      <c r="I38" s="643"/>
      <c r="J38" s="643"/>
      <c r="K38" s="643"/>
      <c r="L38" s="643"/>
      <c r="M38" s="643"/>
      <c r="N38" s="643"/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58"/>
    </row>
    <row r="39" spans="1:25" ht="15" hidden="1" customHeight="1">
      <c r="A39" s="42"/>
      <c r="B39" s="77"/>
      <c r="C39" s="76"/>
      <c r="D39" s="60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3"/>
      <c r="S39" s="643"/>
      <c r="T39" s="643"/>
      <c r="U39" s="643"/>
      <c r="V39" s="643"/>
      <c r="W39" s="643"/>
      <c r="X39" s="643"/>
      <c r="Y39" s="58"/>
    </row>
    <row r="40" spans="1:25" ht="12" hidden="1" customHeight="1">
      <c r="A40" s="42"/>
      <c r="B40" s="77"/>
      <c r="C40" s="76"/>
      <c r="D40" s="60"/>
      <c r="E40" s="639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0"/>
      <c r="S40" s="640"/>
      <c r="T40" s="640"/>
      <c r="U40" s="640"/>
      <c r="V40" s="640"/>
      <c r="W40" s="640"/>
      <c r="X40" s="640"/>
      <c r="Y40" s="58"/>
    </row>
    <row r="41" spans="1:25" ht="38.25" hidden="1" customHeight="1">
      <c r="A41" s="42"/>
      <c r="B41" s="77"/>
      <c r="C41" s="76"/>
      <c r="D41" s="60"/>
      <c r="E41" s="643"/>
      <c r="F41" s="643"/>
      <c r="G41" s="643"/>
      <c r="H41" s="643"/>
      <c r="I41" s="643"/>
      <c r="J41" s="643"/>
      <c r="K41" s="643"/>
      <c r="L41" s="643"/>
      <c r="M41" s="643"/>
      <c r="N41" s="643"/>
      <c r="O41" s="643"/>
      <c r="P41" s="643"/>
      <c r="Q41" s="643"/>
      <c r="R41" s="643"/>
      <c r="S41" s="643"/>
      <c r="T41" s="643"/>
      <c r="U41" s="643"/>
      <c r="V41" s="643"/>
      <c r="W41" s="643"/>
      <c r="X41" s="643"/>
      <c r="Y41" s="58"/>
    </row>
    <row r="42" spans="1:25" ht="15" hidden="1">
      <c r="A42" s="42"/>
      <c r="B42" s="77"/>
      <c r="C42" s="76"/>
      <c r="D42" s="60"/>
      <c r="E42" s="643"/>
      <c r="F42" s="643"/>
      <c r="G42" s="643"/>
      <c r="H42" s="643"/>
      <c r="I42" s="643"/>
      <c r="J42" s="643"/>
      <c r="K42" s="643"/>
      <c r="L42" s="643"/>
      <c r="M42" s="643"/>
      <c r="N42" s="643"/>
      <c r="O42" s="643"/>
      <c r="P42" s="643"/>
      <c r="Q42" s="643"/>
      <c r="R42" s="643"/>
      <c r="S42" s="643"/>
      <c r="T42" s="643"/>
      <c r="U42" s="643"/>
      <c r="V42" s="643"/>
      <c r="W42" s="643"/>
      <c r="X42" s="643"/>
      <c r="Y42" s="58"/>
    </row>
    <row r="43" spans="1:25" ht="15" hidden="1">
      <c r="A43" s="42"/>
      <c r="B43" s="77"/>
      <c r="C43" s="76"/>
      <c r="D43" s="60"/>
      <c r="E43" s="643"/>
      <c r="F43" s="643"/>
      <c r="G43" s="643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3"/>
      <c r="T43" s="643"/>
      <c r="U43" s="643"/>
      <c r="V43" s="643"/>
      <c r="W43" s="643"/>
      <c r="X43" s="643"/>
      <c r="Y43" s="58"/>
    </row>
    <row r="44" spans="1:25" ht="33.75" hidden="1" customHeight="1">
      <c r="A44" s="42"/>
      <c r="B44" s="77"/>
      <c r="C44" s="76"/>
      <c r="D44" s="65"/>
      <c r="E44" s="643"/>
      <c r="F44" s="643"/>
      <c r="G44" s="643"/>
      <c r="H44" s="643"/>
      <c r="I44" s="643"/>
      <c r="J44" s="643"/>
      <c r="K44" s="643"/>
      <c r="L44" s="643"/>
      <c r="M44" s="643"/>
      <c r="N44" s="643"/>
      <c r="O44" s="643"/>
      <c r="P44" s="643"/>
      <c r="Q44" s="643"/>
      <c r="R44" s="643"/>
      <c r="S44" s="643"/>
      <c r="T44" s="643"/>
      <c r="U44" s="643"/>
      <c r="V44" s="643"/>
      <c r="W44" s="643"/>
      <c r="X44" s="643"/>
      <c r="Y44" s="58"/>
    </row>
    <row r="45" spans="1:25" ht="15" hidden="1">
      <c r="A45" s="42"/>
      <c r="B45" s="77"/>
      <c r="C45" s="76"/>
      <c r="D45" s="65"/>
      <c r="E45" s="643"/>
      <c r="F45" s="643"/>
      <c r="G45" s="64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3"/>
      <c r="T45" s="643"/>
      <c r="U45" s="643"/>
      <c r="V45" s="643"/>
      <c r="W45" s="643"/>
      <c r="X45" s="643"/>
      <c r="Y45" s="58"/>
    </row>
    <row r="46" spans="1:25" ht="24" hidden="1" customHeight="1">
      <c r="A46" s="42"/>
      <c r="B46" s="77"/>
      <c r="C46" s="76"/>
      <c r="D46" s="60"/>
      <c r="E46" s="646" t="s">
        <v>1085</v>
      </c>
      <c r="F46" s="646"/>
      <c r="G46" s="646"/>
      <c r="H46" s="646"/>
      <c r="I46" s="646"/>
      <c r="J46" s="646"/>
      <c r="K46" s="646"/>
      <c r="L46" s="646"/>
      <c r="M46" s="646"/>
      <c r="N46" s="646"/>
      <c r="O46" s="646"/>
      <c r="P46" s="646"/>
      <c r="Q46" s="646"/>
      <c r="R46" s="646"/>
      <c r="S46" s="646"/>
      <c r="T46" s="646"/>
      <c r="U46" s="646"/>
      <c r="V46" s="646"/>
      <c r="W46" s="646"/>
      <c r="X46" s="646"/>
      <c r="Y46" s="58"/>
    </row>
    <row r="47" spans="1:25" ht="37.5" hidden="1" customHeight="1">
      <c r="A47" s="42"/>
      <c r="B47" s="77"/>
      <c r="C47" s="76"/>
      <c r="D47" s="60"/>
      <c r="E47" s="646"/>
      <c r="F47" s="646"/>
      <c r="G47" s="646"/>
      <c r="H47" s="646"/>
      <c r="I47" s="646"/>
      <c r="J47" s="646"/>
      <c r="K47" s="646"/>
      <c r="L47" s="646"/>
      <c r="M47" s="646"/>
      <c r="N47" s="646"/>
      <c r="O47" s="646"/>
      <c r="P47" s="646"/>
      <c r="Q47" s="646"/>
      <c r="R47" s="646"/>
      <c r="S47" s="646"/>
      <c r="T47" s="646"/>
      <c r="U47" s="646"/>
      <c r="V47" s="646"/>
      <c r="W47" s="646"/>
      <c r="X47" s="646"/>
      <c r="Y47" s="58"/>
    </row>
    <row r="48" spans="1:25" ht="24" hidden="1" customHeight="1">
      <c r="A48" s="42"/>
      <c r="B48" s="77"/>
      <c r="C48" s="76"/>
      <c r="D48" s="60"/>
      <c r="E48" s="646"/>
      <c r="F48" s="646"/>
      <c r="G48" s="646"/>
      <c r="H48" s="646"/>
      <c r="I48" s="646"/>
      <c r="J48" s="646"/>
      <c r="K48" s="646"/>
      <c r="L48" s="646"/>
      <c r="M48" s="646"/>
      <c r="N48" s="646"/>
      <c r="O48" s="646"/>
      <c r="P48" s="646"/>
      <c r="Q48" s="646"/>
      <c r="R48" s="646"/>
      <c r="S48" s="646"/>
      <c r="T48" s="646"/>
      <c r="U48" s="646"/>
      <c r="V48" s="646"/>
      <c r="W48" s="646"/>
      <c r="X48" s="646"/>
      <c r="Y48" s="58"/>
    </row>
    <row r="49" spans="1:25" ht="51" hidden="1" customHeight="1">
      <c r="A49" s="42"/>
      <c r="B49" s="77"/>
      <c r="C49" s="76"/>
      <c r="D49" s="60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6"/>
      <c r="U49" s="646"/>
      <c r="V49" s="646"/>
      <c r="W49" s="646"/>
      <c r="X49" s="646"/>
      <c r="Y49" s="58"/>
    </row>
    <row r="50" spans="1:25" ht="15" hidden="1">
      <c r="A50" s="42"/>
      <c r="B50" s="77"/>
      <c r="C50" s="76"/>
      <c r="D50" s="60"/>
      <c r="E50" s="646"/>
      <c r="F50" s="646"/>
      <c r="G50" s="646"/>
      <c r="H50" s="646"/>
      <c r="I50" s="646"/>
      <c r="J50" s="646"/>
      <c r="K50" s="646"/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58"/>
    </row>
    <row r="51" spans="1:25" ht="15" hidden="1">
      <c r="A51" s="42"/>
      <c r="B51" s="77"/>
      <c r="C51" s="76"/>
      <c r="D51" s="60"/>
      <c r="E51" s="646"/>
      <c r="F51" s="646"/>
      <c r="G51" s="646"/>
      <c r="H51" s="646"/>
      <c r="I51" s="646"/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646"/>
      <c r="U51" s="646"/>
      <c r="V51" s="646"/>
      <c r="W51" s="646"/>
      <c r="X51" s="646"/>
      <c r="Y51" s="58"/>
    </row>
    <row r="52" spans="1:25" ht="15" hidden="1">
      <c r="A52" s="42"/>
      <c r="B52" s="77"/>
      <c r="C52" s="76"/>
      <c r="D52" s="60"/>
      <c r="E52" s="646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58"/>
    </row>
    <row r="53" spans="1:25" ht="15" hidden="1">
      <c r="A53" s="42"/>
      <c r="B53" s="77"/>
      <c r="C53" s="76"/>
      <c r="D53" s="60"/>
      <c r="E53" s="646"/>
      <c r="F53" s="646"/>
      <c r="G53" s="646"/>
      <c r="H53" s="646"/>
      <c r="I53" s="646"/>
      <c r="J53" s="646"/>
      <c r="K53" s="646"/>
      <c r="L53" s="646"/>
      <c r="M53" s="646"/>
      <c r="N53" s="646"/>
      <c r="O53" s="646"/>
      <c r="P53" s="646"/>
      <c r="Q53" s="646"/>
      <c r="R53" s="646"/>
      <c r="S53" s="646"/>
      <c r="T53" s="646"/>
      <c r="U53" s="646"/>
      <c r="V53" s="646"/>
      <c r="W53" s="646"/>
      <c r="X53" s="646"/>
      <c r="Y53" s="58"/>
    </row>
    <row r="54" spans="1:25" ht="15" hidden="1">
      <c r="A54" s="42"/>
      <c r="B54" s="77"/>
      <c r="C54" s="76"/>
      <c r="D54" s="60"/>
      <c r="E54" s="646"/>
      <c r="F54" s="646"/>
      <c r="G54" s="646"/>
      <c r="H54" s="646"/>
      <c r="I54" s="646"/>
      <c r="J54" s="646"/>
      <c r="K54" s="646"/>
      <c r="L54" s="646"/>
      <c r="M54" s="646"/>
      <c r="N54" s="646"/>
      <c r="O54" s="646"/>
      <c r="P54" s="646"/>
      <c r="Q54" s="646"/>
      <c r="R54" s="646"/>
      <c r="S54" s="646"/>
      <c r="T54" s="646"/>
      <c r="U54" s="646"/>
      <c r="V54" s="646"/>
      <c r="W54" s="646"/>
      <c r="X54" s="646"/>
      <c r="Y54" s="58"/>
    </row>
    <row r="55" spans="1:25" ht="15" hidden="1">
      <c r="A55" s="42"/>
      <c r="B55" s="77"/>
      <c r="C55" s="76"/>
      <c r="D55" s="60"/>
      <c r="E55" s="646"/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646"/>
      <c r="R55" s="646"/>
      <c r="S55" s="646"/>
      <c r="T55" s="646"/>
      <c r="U55" s="646"/>
      <c r="V55" s="646"/>
      <c r="W55" s="646"/>
      <c r="X55" s="646"/>
      <c r="Y55" s="58"/>
    </row>
    <row r="56" spans="1:25" ht="25.5" hidden="1" customHeight="1">
      <c r="A56" s="42"/>
      <c r="B56" s="77"/>
      <c r="C56" s="76"/>
      <c r="D56" s="65"/>
      <c r="E56" s="646"/>
      <c r="F56" s="646"/>
      <c r="G56" s="646"/>
      <c r="H56" s="646"/>
      <c r="I56" s="646"/>
      <c r="J56" s="646"/>
      <c r="K56" s="646"/>
      <c r="L56" s="646"/>
      <c r="M56" s="646"/>
      <c r="N56" s="646"/>
      <c r="O56" s="646"/>
      <c r="P56" s="646"/>
      <c r="Q56" s="646"/>
      <c r="R56" s="646"/>
      <c r="S56" s="646"/>
      <c r="T56" s="646"/>
      <c r="U56" s="646"/>
      <c r="V56" s="646"/>
      <c r="W56" s="646"/>
      <c r="X56" s="646"/>
      <c r="Y56" s="58"/>
    </row>
    <row r="57" spans="1:25" ht="15" hidden="1">
      <c r="A57" s="42"/>
      <c r="B57" s="77"/>
      <c r="C57" s="76"/>
      <c r="D57" s="65"/>
      <c r="E57" s="646"/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646"/>
      <c r="R57" s="646"/>
      <c r="S57" s="646"/>
      <c r="T57" s="646"/>
      <c r="U57" s="646"/>
      <c r="V57" s="646"/>
      <c r="W57" s="646"/>
      <c r="X57" s="646"/>
      <c r="Y57" s="58"/>
    </row>
    <row r="58" spans="1:25" ht="15" hidden="1" customHeight="1">
      <c r="A58" s="42"/>
      <c r="B58" s="77"/>
      <c r="C58" s="76"/>
      <c r="D58" s="60"/>
      <c r="E58" s="638" t="s">
        <v>1289</v>
      </c>
      <c r="F58" s="638"/>
      <c r="G58" s="638"/>
      <c r="H58" s="638"/>
      <c r="I58" s="638"/>
      <c r="J58" s="638"/>
      <c r="K58" s="638"/>
      <c r="L58" s="638"/>
      <c r="M58" s="638"/>
      <c r="N58" s="638"/>
      <c r="O58" s="638"/>
      <c r="P58" s="638"/>
      <c r="Q58" s="638"/>
      <c r="R58" s="638"/>
      <c r="S58" s="638"/>
      <c r="T58" s="638"/>
      <c r="U58" s="638"/>
      <c r="V58" s="355"/>
      <c r="W58" s="355"/>
      <c r="X58" s="355"/>
      <c r="Y58" s="58"/>
    </row>
    <row r="59" spans="1:25" ht="15" hidden="1" customHeight="1">
      <c r="A59" s="42"/>
      <c r="B59" s="77"/>
      <c r="C59" s="76"/>
      <c r="D59" s="60"/>
      <c r="E59" s="641"/>
      <c r="F59" s="641"/>
      <c r="G59" s="641"/>
      <c r="H59" s="639"/>
      <c r="I59" s="640"/>
      <c r="J59" s="640"/>
      <c r="K59" s="640"/>
      <c r="L59" s="640"/>
      <c r="M59" s="640"/>
      <c r="N59" s="640"/>
      <c r="O59" s="640"/>
      <c r="P59" s="640"/>
      <c r="Q59" s="640"/>
      <c r="R59" s="640"/>
      <c r="S59" s="640"/>
      <c r="T59" s="640"/>
      <c r="U59" s="640"/>
      <c r="V59" s="640"/>
      <c r="W59" s="640"/>
      <c r="X59" s="640"/>
      <c r="Y59" s="58"/>
    </row>
    <row r="60" spans="1:25" ht="15" hidden="1" customHeight="1">
      <c r="A60" s="42"/>
      <c r="B60" s="77"/>
      <c r="C60" s="76"/>
      <c r="D60" s="60"/>
      <c r="E60" s="636"/>
      <c r="F60" s="636"/>
      <c r="G60" s="636"/>
      <c r="H60" s="642"/>
      <c r="I60" s="642"/>
      <c r="J60" s="642"/>
      <c r="K60" s="642"/>
      <c r="L60" s="642"/>
      <c r="M60" s="642"/>
      <c r="N60" s="642"/>
      <c r="O60" s="642"/>
      <c r="P60" s="642"/>
      <c r="Q60" s="642"/>
      <c r="R60" s="642"/>
      <c r="S60" s="642"/>
      <c r="T60" s="642"/>
      <c r="U60" s="642"/>
      <c r="V60" s="642"/>
      <c r="W60" s="642"/>
      <c r="X60" s="64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  <c r="W61" s="642"/>
      <c r="X61" s="64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38" t="s">
        <v>1290</v>
      </c>
      <c r="F70" s="638"/>
      <c r="G70" s="638"/>
      <c r="H70" s="638"/>
      <c r="I70" s="638"/>
      <c r="J70" s="638"/>
      <c r="K70" s="638"/>
      <c r="L70" s="638"/>
      <c r="M70" s="638"/>
      <c r="N70" s="638"/>
      <c r="O70" s="638"/>
      <c r="P70" s="638"/>
      <c r="Q70" s="638"/>
      <c r="R70" s="638"/>
      <c r="S70" s="638"/>
      <c r="T70" s="638"/>
      <c r="U70" s="598"/>
      <c r="V70" s="598"/>
      <c r="W70" s="598"/>
      <c r="X70" s="598"/>
      <c r="Y70" s="58"/>
    </row>
    <row r="71" spans="1:25" ht="15" hidden="1">
      <c r="A71" s="42"/>
      <c r="B71" s="77"/>
      <c r="C71" s="76"/>
      <c r="D71" s="60"/>
      <c r="E71" s="638" t="s">
        <v>1520</v>
      </c>
      <c r="F71" s="638"/>
      <c r="G71" s="638"/>
      <c r="H71" s="638"/>
      <c r="I71" s="638"/>
      <c r="J71" s="638"/>
      <c r="K71" s="638"/>
      <c r="L71" s="638"/>
      <c r="M71" s="638"/>
      <c r="N71" s="638"/>
      <c r="O71" s="638"/>
      <c r="P71" s="638"/>
      <c r="Q71" s="638"/>
      <c r="R71" s="638"/>
      <c r="S71" s="638"/>
      <c r="T71" s="638"/>
      <c r="U71" s="599"/>
      <c r="V71" s="599"/>
      <c r="W71" s="599"/>
      <c r="X71" s="599"/>
      <c r="Y71" s="58"/>
    </row>
    <row r="72" spans="1:25" ht="40.5" hidden="1" customHeight="1">
      <c r="A72" s="42"/>
      <c r="B72" s="77"/>
      <c r="C72" s="76"/>
      <c r="D72" s="60"/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599"/>
      <c r="P72" s="599"/>
      <c r="Q72" s="599"/>
      <c r="R72" s="599"/>
      <c r="S72" s="599"/>
      <c r="T72" s="599"/>
      <c r="U72" s="599"/>
      <c r="V72" s="599"/>
      <c r="W72" s="599"/>
      <c r="X72" s="599"/>
      <c r="Y72" s="58"/>
    </row>
    <row r="73" spans="1:25" ht="63" hidden="1" customHeight="1">
      <c r="A73" s="42"/>
      <c r="B73" s="77"/>
      <c r="C73" s="76"/>
      <c r="D73" s="60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8"/>
    </row>
    <row r="74" spans="1:25" ht="30" hidden="1" customHeight="1">
      <c r="A74" s="42"/>
      <c r="B74" s="77"/>
      <c r="C74" s="76"/>
      <c r="D74" s="60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8"/>
    </row>
    <row r="75" spans="1:25" ht="30" hidden="1" customHeight="1">
      <c r="A75" s="42"/>
      <c r="B75" s="77"/>
      <c r="C75" s="76"/>
      <c r="D75" s="60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8"/>
    </row>
    <row r="76" spans="1:25" ht="15" hidden="1">
      <c r="A76" s="42"/>
      <c r="B76" s="77"/>
      <c r="C76" s="76"/>
      <c r="D76" s="60"/>
      <c r="E76" s="599"/>
      <c r="F76" s="599"/>
      <c r="G76" s="599"/>
      <c r="H76" s="599"/>
      <c r="I76" s="599"/>
      <c r="J76" s="599"/>
      <c r="K76" s="599"/>
      <c r="L76" s="599"/>
      <c r="M76" s="599"/>
      <c r="N76" s="599"/>
      <c r="O76" s="599"/>
      <c r="P76" s="599"/>
      <c r="Q76" s="599"/>
      <c r="R76" s="599"/>
      <c r="S76" s="599"/>
      <c r="T76" s="599"/>
      <c r="U76" s="599"/>
      <c r="V76" s="599"/>
      <c r="W76" s="599"/>
      <c r="X76" s="599"/>
      <c r="Y76" s="58"/>
    </row>
    <row r="77" spans="1:25" ht="15" hidden="1">
      <c r="A77" s="42"/>
      <c r="B77" s="77"/>
      <c r="C77" s="76"/>
      <c r="D77" s="60"/>
      <c r="E77" s="599"/>
      <c r="F77" s="599"/>
      <c r="G77" s="599"/>
      <c r="H77" s="599"/>
      <c r="I77" s="599"/>
      <c r="J77" s="599"/>
      <c r="K77" s="599"/>
      <c r="L77" s="599"/>
      <c r="M77" s="599"/>
      <c r="N77" s="599"/>
      <c r="O77" s="599"/>
      <c r="P77" s="599"/>
      <c r="Q77" s="599"/>
      <c r="R77" s="599"/>
      <c r="S77" s="599"/>
      <c r="T77" s="599"/>
      <c r="U77" s="599"/>
      <c r="V77" s="599"/>
      <c r="W77" s="599"/>
      <c r="X77" s="599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00"/>
      <c r="F79" s="600"/>
      <c r="G79" s="600"/>
      <c r="H79" s="600"/>
      <c r="I79" s="600"/>
      <c r="J79" s="600"/>
      <c r="K79" s="600"/>
      <c r="L79" s="600"/>
      <c r="M79" s="600"/>
      <c r="N79" s="600"/>
      <c r="O79" s="600"/>
      <c r="P79" s="600"/>
      <c r="Q79" s="600"/>
      <c r="R79" s="600"/>
      <c r="S79" s="600"/>
      <c r="T79" s="600"/>
      <c r="U79" s="600"/>
      <c r="V79" s="600"/>
      <c r="W79" s="600"/>
      <c r="X79" s="600"/>
      <c r="Y79" s="58"/>
    </row>
    <row r="80" spans="1:25" ht="14.25" hidden="1" customHeight="1">
      <c r="A80" s="42"/>
      <c r="B80" s="77"/>
      <c r="C80" s="76"/>
      <c r="D80" s="60"/>
      <c r="E80" s="601"/>
      <c r="F80" s="601"/>
      <c r="G80" s="601"/>
      <c r="H80" s="601"/>
      <c r="Y80" s="58"/>
    </row>
    <row r="81" spans="1:25" ht="15" hidden="1">
      <c r="A81" s="42"/>
      <c r="B81" s="77"/>
      <c r="C81" s="76"/>
      <c r="D81" s="60"/>
      <c r="E81" s="638" t="s">
        <v>1289</v>
      </c>
      <c r="F81" s="638"/>
      <c r="G81" s="638"/>
      <c r="H81" s="638"/>
      <c r="I81" s="638"/>
      <c r="J81" s="638"/>
      <c r="K81" s="638"/>
      <c r="L81" s="638"/>
      <c r="M81" s="638"/>
      <c r="N81" s="638"/>
      <c r="O81" s="638"/>
      <c r="P81" s="638"/>
      <c r="Q81" s="638"/>
      <c r="R81" s="638"/>
      <c r="S81" s="638"/>
      <c r="T81" s="638"/>
      <c r="U81" s="638"/>
      <c r="V81" s="355"/>
      <c r="W81" s="355"/>
      <c r="X81" s="355"/>
      <c r="Y81" s="58"/>
    </row>
    <row r="82" spans="1:25" ht="15" hidden="1" customHeight="1">
      <c r="A82" s="42"/>
      <c r="B82" s="77"/>
      <c r="C82" s="76"/>
      <c r="D82" s="60"/>
      <c r="E82" s="636"/>
      <c r="F82" s="636"/>
      <c r="G82" s="636"/>
      <c r="H82" s="639"/>
      <c r="I82" s="640"/>
      <c r="J82" s="640"/>
      <c r="K82" s="640"/>
      <c r="L82" s="640"/>
      <c r="M82" s="640"/>
      <c r="N82" s="640"/>
      <c r="O82" s="640"/>
      <c r="P82" s="640"/>
      <c r="Q82" s="640"/>
      <c r="R82" s="640"/>
      <c r="S82" s="640"/>
      <c r="T82" s="640"/>
      <c r="U82" s="640"/>
      <c r="V82" s="640"/>
      <c r="W82" s="640"/>
      <c r="X82" s="64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42"/>
      <c r="I84" s="642"/>
      <c r="J84" s="642"/>
      <c r="K84" s="642"/>
      <c r="L84" s="642"/>
      <c r="M84" s="642"/>
      <c r="N84" s="642"/>
      <c r="O84" s="642"/>
      <c r="P84" s="642"/>
      <c r="Q84" s="642"/>
      <c r="R84" s="642"/>
      <c r="S84" s="642"/>
      <c r="T84" s="642"/>
      <c r="U84" s="642"/>
      <c r="V84" s="642"/>
      <c r="W84" s="642"/>
      <c r="X84" s="64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37" t="s">
        <v>1084</v>
      </c>
      <c r="F98" s="637"/>
      <c r="G98" s="637"/>
      <c r="H98" s="637"/>
      <c r="I98" s="637"/>
      <c r="J98" s="637"/>
      <c r="K98" s="637"/>
      <c r="L98" s="637"/>
      <c r="M98" s="637"/>
      <c r="N98" s="637"/>
      <c r="O98" s="637"/>
      <c r="P98" s="637"/>
      <c r="Q98" s="637"/>
      <c r="R98" s="637"/>
      <c r="S98" s="637"/>
      <c r="T98" s="637"/>
      <c r="U98" s="637"/>
      <c r="V98" s="637"/>
      <c r="W98" s="637"/>
      <c r="X98" s="637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35" t="s">
        <v>1083</v>
      </c>
      <c r="G100" s="635"/>
      <c r="H100" s="635"/>
      <c r="I100" s="635"/>
      <c r="J100" s="635"/>
      <c r="K100" s="635"/>
      <c r="L100" s="635"/>
      <c r="M100" s="635"/>
      <c r="N100" s="635"/>
      <c r="O100" s="635"/>
      <c r="P100" s="635"/>
      <c r="Q100" s="635"/>
      <c r="R100" s="635"/>
      <c r="S100" s="635"/>
      <c r="T100" s="61"/>
      <c r="U100" s="59"/>
      <c r="V100" s="59"/>
      <c r="W100" s="59"/>
      <c r="X100" s="59"/>
      <c r="Y100" s="58"/>
      <c r="AA100" s="78" t="s">
        <v>1081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35" t="s">
        <v>1082</v>
      </c>
      <c r="G102" s="635"/>
      <c r="H102" s="63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5"/>
      <c r="X102" s="63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E35:X39"/>
    <mergeCell ref="F22:M22"/>
    <mergeCell ref="E40:X40"/>
    <mergeCell ref="E46:X57"/>
    <mergeCell ref="B2:G2"/>
    <mergeCell ref="B3:C3"/>
    <mergeCell ref="E7:X19"/>
    <mergeCell ref="P23:W23"/>
    <mergeCell ref="B5:Y5"/>
    <mergeCell ref="E41:X45"/>
    <mergeCell ref="F21:M21"/>
    <mergeCell ref="P21:X21"/>
    <mergeCell ref="P22:X22"/>
    <mergeCell ref="F102:X102"/>
    <mergeCell ref="F100:S100"/>
    <mergeCell ref="E82:G82"/>
    <mergeCell ref="E98:X98"/>
    <mergeCell ref="E58:U58"/>
    <mergeCell ref="H59:X59"/>
    <mergeCell ref="E59:G59"/>
    <mergeCell ref="E71:T71"/>
    <mergeCell ref="H61:X61"/>
    <mergeCell ref="E81:U81"/>
    <mergeCell ref="H84:X84"/>
    <mergeCell ref="H60:X60"/>
    <mergeCell ref="H82:X82"/>
    <mergeCell ref="E70:T70"/>
    <mergeCell ref="E60:G6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11">
    <tabColor rgb="FFEAEBEE"/>
    <pageSetUpPr fitToPage="1"/>
  </sheetPr>
  <dimension ref="A1:P21"/>
  <sheetViews>
    <sheetView showGridLines="0" topLeftCell="C4" workbookViewId="0">
      <selection activeCell="E20" sqref="E20"/>
    </sheetView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6"/>
    <col min="11" max="16384" width="10.5703125" style="35"/>
  </cols>
  <sheetData>
    <row r="1" spans="1:16" hidden="1">
      <c r="M1" s="544"/>
      <c r="N1" s="544"/>
      <c r="P1" s="544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30" t="s">
        <v>1355</v>
      </c>
      <c r="E5" s="730"/>
      <c r="F5" s="730"/>
      <c r="G5" s="585"/>
    </row>
    <row r="6" spans="1:16" ht="3" customHeight="1">
      <c r="C6" s="86"/>
      <c r="D6" s="36"/>
      <c r="E6" s="84"/>
      <c r="F6" s="83"/>
      <c r="G6" s="411"/>
    </row>
    <row r="7" spans="1:16">
      <c r="C7" s="86"/>
      <c r="D7" s="738" t="s">
        <v>1356</v>
      </c>
      <c r="E7" s="738"/>
      <c r="F7" s="738"/>
      <c r="G7" s="766" t="s">
        <v>1357</v>
      </c>
    </row>
    <row r="8" spans="1:16">
      <c r="C8" s="86"/>
      <c r="D8" s="104" t="s">
        <v>941</v>
      </c>
      <c r="E8" s="116" t="s">
        <v>1359</v>
      </c>
      <c r="F8" s="116" t="s">
        <v>1358</v>
      </c>
      <c r="G8" s="766"/>
    </row>
    <row r="9" spans="1:16" ht="12" customHeight="1">
      <c r="C9" s="86"/>
      <c r="D9" s="41" t="s">
        <v>942</v>
      </c>
      <c r="E9" s="41" t="s">
        <v>898</v>
      </c>
      <c r="F9" s="41" t="s">
        <v>899</v>
      </c>
      <c r="G9" s="41" t="s">
        <v>900</v>
      </c>
    </row>
    <row r="10" spans="1:16" ht="33.75">
      <c r="A10" s="410"/>
      <c r="C10" s="86"/>
      <c r="D10" s="249">
        <v>1</v>
      </c>
      <c r="E10" s="419" t="s">
        <v>1360</v>
      </c>
      <c r="F10" s="420" t="s">
        <v>1361</v>
      </c>
      <c r="G10" s="285"/>
    </row>
    <row r="11" spans="1:16" ht="22.5">
      <c r="A11" s="410"/>
      <c r="C11" s="86"/>
      <c r="D11" s="249" t="s">
        <v>1144</v>
      </c>
      <c r="E11" s="412" t="s">
        <v>1362</v>
      </c>
      <c r="F11" s="420" t="s">
        <v>1361</v>
      </c>
      <c r="G11" s="285"/>
    </row>
    <row r="12" spans="1:16" ht="20.100000000000001" customHeight="1">
      <c r="A12" s="410"/>
      <c r="C12" s="86"/>
      <c r="D12" s="249" t="s">
        <v>854</v>
      </c>
      <c r="E12" s="615" t="s">
        <v>40</v>
      </c>
      <c r="F12" s="632" t="s">
        <v>46</v>
      </c>
      <c r="G12" s="767" t="s">
        <v>62</v>
      </c>
    </row>
    <row r="13" spans="1:16" ht="20.100000000000001" customHeight="1">
      <c r="A13" s="97"/>
      <c r="C13" s="46" t="s">
        <v>9</v>
      </c>
      <c r="D13" s="249" t="s">
        <v>35</v>
      </c>
      <c r="E13" s="417" t="s">
        <v>41</v>
      </c>
      <c r="F13" s="632" t="s">
        <v>47</v>
      </c>
      <c r="G13" s="768"/>
    </row>
    <row r="14" spans="1:16" ht="20.100000000000001" customHeight="1">
      <c r="A14" s="97"/>
      <c r="C14" s="46" t="s">
        <v>9</v>
      </c>
      <c r="D14" s="249" t="s">
        <v>36</v>
      </c>
      <c r="E14" s="417" t="s">
        <v>42</v>
      </c>
      <c r="F14" s="632" t="s">
        <v>48</v>
      </c>
      <c r="G14" s="768"/>
    </row>
    <row r="15" spans="1:16" ht="20.100000000000001" customHeight="1">
      <c r="A15" s="97"/>
      <c r="C15" s="46" t="s">
        <v>9</v>
      </c>
      <c r="D15" s="249" t="s">
        <v>37</v>
      </c>
      <c r="E15" s="417" t="s">
        <v>43</v>
      </c>
      <c r="F15" s="632" t="s">
        <v>49</v>
      </c>
      <c r="G15" s="768"/>
    </row>
    <row r="16" spans="1:16" ht="20.100000000000001" customHeight="1">
      <c r="A16" s="97"/>
      <c r="C16" s="46" t="s">
        <v>9</v>
      </c>
      <c r="D16" s="249" t="s">
        <v>38</v>
      </c>
      <c r="E16" s="417" t="s">
        <v>44</v>
      </c>
      <c r="F16" s="632" t="s">
        <v>50</v>
      </c>
      <c r="G16" s="768"/>
    </row>
    <row r="17" spans="1:7" ht="20.100000000000001" customHeight="1">
      <c r="A17" s="97"/>
      <c r="C17" s="46" t="s">
        <v>9</v>
      </c>
      <c r="D17" s="249" t="s">
        <v>39</v>
      </c>
      <c r="E17" s="417" t="s">
        <v>45</v>
      </c>
      <c r="F17" s="632" t="s">
        <v>51</v>
      </c>
      <c r="G17" s="768"/>
    </row>
    <row r="18" spans="1:7" ht="15" customHeight="1">
      <c r="A18" s="410"/>
      <c r="C18" s="86"/>
      <c r="D18" s="117"/>
      <c r="E18" s="426" t="s">
        <v>1177</v>
      </c>
      <c r="F18" s="423"/>
      <c r="G18" s="769"/>
    </row>
    <row r="19" spans="1:7" ht="22.5">
      <c r="A19" s="410"/>
      <c r="C19" s="86"/>
      <c r="D19" s="249" t="s">
        <v>1178</v>
      </c>
      <c r="E19" s="412" t="s">
        <v>1363</v>
      </c>
      <c r="F19" s="420" t="s">
        <v>1361</v>
      </c>
      <c r="G19" s="285"/>
    </row>
    <row r="20" spans="1:7" ht="42.95" customHeight="1">
      <c r="A20" s="410"/>
      <c r="C20" s="86"/>
      <c r="D20" s="249" t="s">
        <v>1343</v>
      </c>
      <c r="E20" s="626"/>
      <c r="F20" s="627"/>
      <c r="G20" s="767" t="s">
        <v>63</v>
      </c>
    </row>
    <row r="21" spans="1:7" ht="15" customHeight="1">
      <c r="A21" s="410"/>
      <c r="C21" s="86"/>
      <c r="D21" s="117"/>
      <c r="E21" s="426" t="s">
        <v>1177</v>
      </c>
      <c r="F21" s="423"/>
      <c r="G21" s="769"/>
    </row>
  </sheetData>
  <sheetProtection password="FA9C" sheet="1" objects="1" scenarios="1" formatColumns="0" formatRows="0"/>
  <dataConsolidate leftLabels="1"/>
  <mergeCells count="5">
    <mergeCell ref="D5:F5"/>
    <mergeCell ref="D7:F7"/>
    <mergeCell ref="G7:G8"/>
    <mergeCell ref="G12:G18"/>
    <mergeCell ref="G20:G21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0 F12:F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0 G12 G20 E12:E17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9396b77-8c27-4282-a2dd-7a99284b5b9f"/>
    <hyperlink ref="F13" location="'Форма 2.11'!$F$13" tooltip="Кликните по гиперссылке, чтобы перейти по ссылке на обосновывающие документы или отредактировать её" display="https://portal.eias.ru/Portal/DownloadPage.aspx?type=12&amp;guid=f8db5870-b6bc-486d-b292-1523da872fb3"/>
    <hyperlink ref="F14" location="'Форма 2.11'!$F$14" tooltip="Кликните по гиперссылке, чтобы перейти по ссылке на обосновывающие документы или отредактировать её" display="https://portal.eias.ru/Portal/DownloadPage.aspx?type=12&amp;guid=c1a4ea25-791f-4443-a4e0-d4ea3d9580cf"/>
    <hyperlink ref="F15" location="'Форма 2.11'!$F$15" tooltip="Кликните по гиперссылке, чтобы перейти по ссылке на обосновывающие документы или отредактировать её" display="https://portal.eias.ru/Portal/DownloadPage.aspx?type=12&amp;guid=f91ceb0d-8238-4d11-a814-2ad0a37f74c2"/>
    <hyperlink ref="F16" location="'Форма 2.11'!$F$16" tooltip="Кликните по гиперссылке, чтобы перейти по ссылке на обосновывающие документы или отредактировать её" display="https://portal.eias.ru/Portal/DownloadPage.aspx?type=12&amp;guid=f9ab1d97-f03c-492f-81e2-ab5f85c3595b"/>
    <hyperlink ref="F17" location="'Форма 2.11'!$F$17" tooltip="Кликните по гиперссылке, чтобы перейти по ссылке на обосновывающие документы или отредактировать её" display="https://portal.eias.ru/Portal/DownloadPage.aspx?type=12&amp;guid=c96df8c1-df4f-419a-b376-70b003bad49b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12">
    <tabColor rgb="FFEAEBEE"/>
  </sheetPr>
  <dimension ref="A1:AC34"/>
  <sheetViews>
    <sheetView showGridLines="0" topLeftCell="C4" workbookViewId="0"/>
  </sheetViews>
  <sheetFormatPr defaultColWidth="10.5703125" defaultRowHeight="14.25"/>
  <cols>
    <col min="1" max="1" width="9.140625" style="96" hidden="1" customWidth="1"/>
    <col min="2" max="2" width="9.140625" style="248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6"/>
    <col min="13" max="16384" width="10.5703125" style="35"/>
  </cols>
  <sheetData>
    <row r="1" spans="1:29" hidden="1">
      <c r="P1" s="491"/>
      <c r="AC1" s="544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30" t="s">
        <v>1364</v>
      </c>
      <c r="E5" s="730"/>
      <c r="F5" s="730"/>
      <c r="G5" s="730"/>
      <c r="H5" s="730"/>
      <c r="I5" s="468"/>
    </row>
    <row r="6" spans="1:29" ht="3" customHeight="1">
      <c r="C6" s="86"/>
      <c r="D6" s="36"/>
      <c r="E6" s="84"/>
      <c r="F6" s="84"/>
      <c r="G6" s="84"/>
      <c r="H6" s="83"/>
      <c r="I6" s="411"/>
    </row>
    <row r="7" spans="1:29" ht="21" customHeight="1">
      <c r="C7" s="86"/>
      <c r="D7" s="738" t="s">
        <v>1356</v>
      </c>
      <c r="E7" s="738"/>
      <c r="F7" s="738"/>
      <c r="G7" s="738"/>
      <c r="H7" s="738"/>
      <c r="I7" s="766" t="s">
        <v>1357</v>
      </c>
    </row>
    <row r="8" spans="1:29" ht="21" customHeight="1">
      <c r="C8" s="86"/>
      <c r="D8" s="104" t="s">
        <v>941</v>
      </c>
      <c r="E8" s="116" t="s">
        <v>1359</v>
      </c>
      <c r="F8" s="116"/>
      <c r="G8" s="116" t="s">
        <v>1340</v>
      </c>
      <c r="H8" s="116" t="s">
        <v>1358</v>
      </c>
      <c r="I8" s="766"/>
    </row>
    <row r="9" spans="1:29" ht="12" customHeight="1">
      <c r="C9" s="86"/>
      <c r="D9" s="41" t="s">
        <v>942</v>
      </c>
      <c r="E9" s="41" t="s">
        <v>898</v>
      </c>
      <c r="F9" s="41"/>
      <c r="G9" s="41" t="s">
        <v>899</v>
      </c>
      <c r="H9" s="41" t="s">
        <v>900</v>
      </c>
      <c r="I9" s="41" t="s">
        <v>917</v>
      </c>
    </row>
    <row r="10" spans="1:29">
      <c r="A10" s="410"/>
      <c r="C10" s="86"/>
      <c r="D10" s="249">
        <v>1</v>
      </c>
      <c r="E10" s="772" t="s">
        <v>1365</v>
      </c>
      <c r="F10" s="772"/>
      <c r="G10" s="772"/>
      <c r="H10" s="772"/>
      <c r="I10" s="432"/>
    </row>
    <row r="11" spans="1:29" ht="20.100000000000001" customHeight="1">
      <c r="A11" s="410"/>
      <c r="C11" s="86"/>
      <c r="D11" s="249" t="s">
        <v>1144</v>
      </c>
      <c r="E11" s="412" t="s">
        <v>1366</v>
      </c>
      <c r="F11" s="420"/>
      <c r="G11" s="620"/>
      <c r="H11" s="420" t="s">
        <v>1361</v>
      </c>
      <c r="I11" s="285" t="s">
        <v>1367</v>
      </c>
    </row>
    <row r="12" spans="1:29" ht="45">
      <c r="A12" s="410"/>
      <c r="C12" s="86"/>
      <c r="D12" s="249" t="s">
        <v>1178</v>
      </c>
      <c r="E12" s="412" t="s">
        <v>1368</v>
      </c>
      <c r="F12" s="420"/>
      <c r="G12" s="546"/>
      <c r="H12" s="447"/>
      <c r="I12" s="547" t="s">
        <v>1402</v>
      </c>
    </row>
    <row r="13" spans="1:29" ht="22.5">
      <c r="A13" s="410"/>
      <c r="B13" s="248">
        <v>3</v>
      </c>
      <c r="C13" s="86"/>
      <c r="D13" s="249">
        <v>2</v>
      </c>
      <c r="E13" s="483" t="s">
        <v>1369</v>
      </c>
      <c r="F13" s="420"/>
      <c r="G13" s="420" t="s">
        <v>1361</v>
      </c>
      <c r="H13" s="447"/>
      <c r="I13" s="548" t="s">
        <v>1370</v>
      </c>
    </row>
    <row r="14" spans="1:29" ht="39" customHeight="1">
      <c r="A14" s="410"/>
      <c r="C14" s="86"/>
      <c r="D14" s="249">
        <v>3</v>
      </c>
      <c r="E14" s="770" t="s">
        <v>64</v>
      </c>
      <c r="F14" s="770"/>
      <c r="G14" s="770"/>
      <c r="H14" s="770"/>
      <c r="I14" s="545"/>
    </row>
    <row r="15" spans="1:29" ht="20.100000000000001" customHeight="1">
      <c r="A15" s="410"/>
      <c r="C15" s="86"/>
      <c r="D15" s="249" t="s">
        <v>1344</v>
      </c>
      <c r="E15" s="421"/>
      <c r="F15" s="420"/>
      <c r="G15" s="420" t="s">
        <v>1361</v>
      </c>
      <c r="H15" s="447"/>
      <c r="I15" s="767" t="s">
        <v>1401</v>
      </c>
    </row>
    <row r="16" spans="1:29" ht="15" customHeight="1">
      <c r="A16" s="410"/>
      <c r="C16" s="86"/>
      <c r="D16" s="117"/>
      <c r="E16" s="425" t="s">
        <v>1177</v>
      </c>
      <c r="F16" s="426"/>
      <c r="G16" s="426"/>
      <c r="H16" s="423"/>
      <c r="I16" s="769"/>
    </row>
    <row r="17" spans="1:12" ht="69" customHeight="1">
      <c r="A17" s="410"/>
      <c r="B17" s="248">
        <v>3</v>
      </c>
      <c r="C17" s="86"/>
      <c r="D17" s="249">
        <v>4</v>
      </c>
      <c r="E17" s="770" t="s">
        <v>65</v>
      </c>
      <c r="F17" s="770"/>
      <c r="G17" s="770"/>
      <c r="H17" s="770"/>
      <c r="I17" s="545"/>
    </row>
    <row r="18" spans="1:12" ht="20.100000000000001" customHeight="1">
      <c r="A18" s="410"/>
      <c r="C18" s="86"/>
      <c r="D18" s="249" t="s">
        <v>1345</v>
      </c>
      <c r="E18" s="427" t="s">
        <v>1371</v>
      </c>
      <c r="F18" s="420"/>
      <c r="G18" s="546"/>
      <c r="H18" s="420" t="s">
        <v>1361</v>
      </c>
      <c r="I18" s="707" t="s">
        <v>1403</v>
      </c>
    </row>
    <row r="19" spans="1:12" ht="15" customHeight="1">
      <c r="A19" s="410"/>
      <c r="C19" s="86"/>
      <c r="D19" s="117"/>
      <c r="E19" s="425" t="s">
        <v>1177</v>
      </c>
      <c r="F19" s="426"/>
      <c r="G19" s="426"/>
      <c r="H19" s="423"/>
      <c r="I19" s="707"/>
    </row>
    <row r="20" spans="1:12" ht="30" customHeight="1">
      <c r="A20" s="410"/>
      <c r="B20" s="248">
        <v>3</v>
      </c>
      <c r="C20" s="86"/>
      <c r="D20" s="249">
        <v>5</v>
      </c>
      <c r="E20" s="770" t="s">
        <v>1346</v>
      </c>
      <c r="F20" s="770"/>
      <c r="G20" s="770"/>
      <c r="H20" s="770"/>
      <c r="I20" s="545"/>
    </row>
    <row r="21" spans="1:12" ht="26.1" customHeight="1">
      <c r="A21" s="410"/>
      <c r="C21" s="86"/>
      <c r="D21" s="249" t="s">
        <v>1347</v>
      </c>
      <c r="E21" s="771" t="s">
        <v>1372</v>
      </c>
      <c r="F21" s="771"/>
      <c r="G21" s="771"/>
      <c r="H21" s="771"/>
      <c r="I21" s="545"/>
    </row>
    <row r="22" spans="1:12" ht="32.1" customHeight="1">
      <c r="A22" s="410"/>
      <c r="C22" s="86"/>
      <c r="D22" s="249" t="s">
        <v>1348</v>
      </c>
      <c r="E22" s="428" t="s">
        <v>1373</v>
      </c>
      <c r="F22" s="420"/>
      <c r="G22" s="546"/>
      <c r="H22" s="420" t="s">
        <v>1361</v>
      </c>
      <c r="I22" s="707" t="s">
        <v>1399</v>
      </c>
    </row>
    <row r="23" spans="1:12" ht="15" customHeight="1">
      <c r="A23" s="410"/>
      <c r="C23" s="86"/>
      <c r="D23" s="117"/>
      <c r="E23" s="426" t="s">
        <v>1177</v>
      </c>
      <c r="F23" s="422"/>
      <c r="G23" s="422"/>
      <c r="H23" s="423"/>
      <c r="I23" s="707"/>
    </row>
    <row r="24" spans="1:12" ht="14.25" customHeight="1">
      <c r="A24" s="410"/>
      <c r="C24" s="86"/>
      <c r="D24" s="249" t="s">
        <v>1349</v>
      </c>
      <c r="E24" s="771" t="s">
        <v>67</v>
      </c>
      <c r="F24" s="771"/>
      <c r="G24" s="771"/>
      <c r="H24" s="771"/>
      <c r="I24" s="545"/>
    </row>
    <row r="25" spans="1:12" ht="54.95" customHeight="1">
      <c r="A25" s="410"/>
      <c r="C25" s="86"/>
      <c r="D25" s="249" t="s">
        <v>1350</v>
      </c>
      <c r="E25" s="428" t="s">
        <v>1375</v>
      </c>
      <c r="F25" s="420"/>
      <c r="G25" s="546"/>
      <c r="H25" s="420" t="s">
        <v>1361</v>
      </c>
      <c r="I25" s="707" t="s">
        <v>68</v>
      </c>
    </row>
    <row r="26" spans="1:12" ht="15" customHeight="1">
      <c r="A26" s="410"/>
      <c r="C26" s="86"/>
      <c r="D26" s="117"/>
      <c r="E26" s="426" t="s">
        <v>1177</v>
      </c>
      <c r="F26" s="422"/>
      <c r="G26" s="422"/>
      <c r="H26" s="423"/>
      <c r="I26" s="707"/>
    </row>
    <row r="27" spans="1:12" ht="26.1" customHeight="1">
      <c r="A27" s="410"/>
      <c r="C27" s="86"/>
      <c r="D27" s="249" t="s">
        <v>1351</v>
      </c>
      <c r="E27" s="771" t="s">
        <v>69</v>
      </c>
      <c r="F27" s="771"/>
      <c r="G27" s="771"/>
      <c r="H27" s="771"/>
      <c r="I27" s="545"/>
    </row>
    <row r="28" spans="1:12" ht="32.1" customHeight="1">
      <c r="A28" s="410"/>
      <c r="C28" s="86"/>
      <c r="D28" s="249" t="s">
        <v>1352</v>
      </c>
      <c r="E28" s="428" t="s">
        <v>1374</v>
      </c>
      <c r="F28" s="420"/>
      <c r="G28" s="431"/>
      <c r="H28" s="420" t="s">
        <v>1361</v>
      </c>
      <c r="I28" s="707" t="s">
        <v>1400</v>
      </c>
      <c r="L28" s="316" t="s">
        <v>1501</v>
      </c>
    </row>
    <row r="29" spans="1:12" ht="15" customHeight="1">
      <c r="A29" s="410"/>
      <c r="C29" s="86"/>
      <c r="D29" s="117"/>
      <c r="E29" s="426" t="s">
        <v>1177</v>
      </c>
      <c r="F29" s="422"/>
      <c r="G29" s="422"/>
      <c r="H29" s="423"/>
      <c r="I29" s="707"/>
    </row>
    <row r="30" spans="1:12" ht="59.25" customHeight="1">
      <c r="A30" s="410"/>
      <c r="B30" s="248">
        <v>3</v>
      </c>
      <c r="C30" s="86"/>
      <c r="D30" s="249" t="s">
        <v>918</v>
      </c>
      <c r="E30" s="770" t="s">
        <v>70</v>
      </c>
      <c r="F30" s="770"/>
      <c r="G30" s="770"/>
      <c r="H30" s="770"/>
      <c r="I30" s="545"/>
    </row>
    <row r="31" spans="1:12" ht="20.100000000000001" customHeight="1">
      <c r="A31" s="410"/>
      <c r="C31" s="86"/>
      <c r="D31" s="249" t="s">
        <v>1353</v>
      </c>
      <c r="E31" s="421"/>
      <c r="F31" s="420"/>
      <c r="G31" s="420" t="s">
        <v>1361</v>
      </c>
      <c r="H31" s="447"/>
      <c r="I31" s="707" t="s">
        <v>1401</v>
      </c>
    </row>
    <row r="32" spans="1:12" ht="15" customHeight="1">
      <c r="A32" s="410"/>
      <c r="C32" s="86"/>
      <c r="D32" s="117"/>
      <c r="E32" s="425" t="s">
        <v>1177</v>
      </c>
      <c r="F32" s="422"/>
      <c r="G32" s="422"/>
      <c r="H32" s="423"/>
      <c r="I32" s="707"/>
    </row>
    <row r="33" spans="1:12" s="228" customFormat="1" ht="3" customHeight="1">
      <c r="A33" s="410"/>
      <c r="K33" s="414"/>
      <c r="L33" s="414"/>
    </row>
    <row r="34" spans="1:12" ht="24.75" customHeight="1">
      <c r="D34" s="424">
        <v>1</v>
      </c>
      <c r="E34" s="708" t="s">
        <v>66</v>
      </c>
      <c r="F34" s="708"/>
      <c r="G34" s="708"/>
      <c r="H34" s="708"/>
      <c r="I34" s="708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773" t="s">
        <v>1396</v>
      </c>
      <c r="E5" s="773"/>
      <c r="F5" s="773"/>
      <c r="G5" s="773"/>
      <c r="H5" s="773"/>
      <c r="I5" s="773"/>
      <c r="J5" s="773"/>
      <c r="K5" s="58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775" t="s">
        <v>1356</v>
      </c>
      <c r="E8" s="775"/>
      <c r="F8" s="775"/>
      <c r="G8" s="775"/>
      <c r="H8" s="775"/>
      <c r="I8" s="775"/>
      <c r="J8" s="775"/>
      <c r="K8" s="775" t="s">
        <v>1357</v>
      </c>
    </row>
    <row r="9" spans="1:14">
      <c r="D9" s="775" t="s">
        <v>941</v>
      </c>
      <c r="E9" s="775" t="s">
        <v>1404</v>
      </c>
      <c r="F9" s="775"/>
      <c r="G9" s="775" t="s">
        <v>1405</v>
      </c>
      <c r="H9" s="775"/>
      <c r="I9" s="775"/>
      <c r="J9" s="775"/>
      <c r="K9" s="775"/>
    </row>
    <row r="10" spans="1:14" ht="22.5">
      <c r="D10" s="775"/>
      <c r="E10" s="142" t="s">
        <v>1406</v>
      </c>
      <c r="F10" s="142" t="s">
        <v>1294</v>
      </c>
      <c r="G10" s="142" t="s">
        <v>1294</v>
      </c>
      <c r="H10" s="142" t="s">
        <v>1406</v>
      </c>
      <c r="I10" s="142" t="s">
        <v>1407</v>
      </c>
      <c r="J10" s="142" t="s">
        <v>1358</v>
      </c>
      <c r="K10" s="775"/>
    </row>
    <row r="11" spans="1:14" ht="12" customHeight="1">
      <c r="D11" s="41" t="s">
        <v>942</v>
      </c>
      <c r="E11" s="41" t="s">
        <v>898</v>
      </c>
      <c r="F11" s="41" t="s">
        <v>899</v>
      </c>
      <c r="G11" s="41" t="s">
        <v>900</v>
      </c>
      <c r="H11" s="41" t="s">
        <v>917</v>
      </c>
      <c r="I11" s="41" t="s">
        <v>918</v>
      </c>
      <c r="J11" s="41" t="s">
        <v>1032</v>
      </c>
      <c r="K11" s="41" t="s">
        <v>1033</v>
      </c>
    </row>
    <row r="12" spans="1:14" s="132" customFormat="1" ht="57" customHeight="1">
      <c r="A12" s="242" t="s">
        <v>899</v>
      </c>
      <c r="B12" s="140" t="s">
        <v>1102</v>
      </c>
      <c r="C12" s="141"/>
      <c r="D12" s="143" t="s">
        <v>942</v>
      </c>
      <c r="E12" s="597"/>
      <c r="F12" s="446"/>
      <c r="G12" s="446"/>
      <c r="H12" s="446"/>
      <c r="I12" s="449"/>
      <c r="J12" s="447"/>
      <c r="K12" s="767" t="s">
        <v>1408</v>
      </c>
      <c r="M12" s="602" t="str">
        <f>IF(ISERROR(INDEX(kind_of_nameforms,MATCH(E12,kind_of_forms,0),1)),"",INDEX(kind_of_nameforms,MATCH(E12,kind_of_forms,0),1))</f>
        <v/>
      </c>
      <c r="N12" s="603"/>
    </row>
    <row r="13" spans="1:14" ht="15" customHeight="1">
      <c r="A13" s="136"/>
      <c r="B13" s="136"/>
      <c r="C13" s="136"/>
      <c r="D13" s="117"/>
      <c r="E13" s="145" t="s">
        <v>851</v>
      </c>
      <c r="F13" s="144"/>
      <c r="G13" s="144"/>
      <c r="H13" s="144"/>
      <c r="I13" s="144"/>
      <c r="J13" s="450"/>
      <c r="K13" s="769"/>
    </row>
    <row r="14" spans="1:14" ht="3" customHeight="1">
      <c r="A14" s="136"/>
      <c r="B14" s="136"/>
      <c r="C14" s="136"/>
    </row>
    <row r="15" spans="1:14" ht="27.75" customHeight="1">
      <c r="E15" s="774" t="s">
        <v>55</v>
      </c>
      <c r="F15" s="774"/>
      <c r="G15" s="774"/>
      <c r="H15" s="774"/>
      <c r="I15" s="774"/>
      <c r="J15" s="774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669" t="s">
        <v>1163</v>
      </c>
      <c r="E7" s="671"/>
      <c r="F7" s="586"/>
    </row>
    <row r="8" spans="3:9" ht="3" customHeight="1">
      <c r="C8" s="49"/>
      <c r="D8" s="13"/>
      <c r="E8" s="13"/>
    </row>
    <row r="9" spans="3:9" ht="15.95" customHeight="1">
      <c r="C9" s="49"/>
      <c r="D9" s="104" t="s">
        <v>941</v>
      </c>
      <c r="E9" s="559" t="s">
        <v>1162</v>
      </c>
    </row>
    <row r="10" spans="3:9" ht="12" customHeight="1">
      <c r="C10" s="49"/>
      <c r="D10" s="41" t="s">
        <v>942</v>
      </c>
      <c r="E10" s="41" t="s">
        <v>898</v>
      </c>
    </row>
    <row r="11" spans="3:9" ht="11.25" hidden="1" customHeight="1">
      <c r="C11" s="49"/>
      <c r="D11" s="258">
        <v>0</v>
      </c>
      <c r="E11" s="560"/>
    </row>
    <row r="12" spans="3:9" ht="15" customHeight="1">
      <c r="C12" s="220"/>
      <c r="D12" s="128">
        <v>1</v>
      </c>
      <c r="E12" s="221"/>
    </row>
    <row r="13" spans="3:9" ht="12" customHeight="1">
      <c r="C13" s="49"/>
      <c r="D13" s="561"/>
      <c r="E13" s="562" t="s">
        <v>1026</v>
      </c>
    </row>
    <row r="14" spans="3:9" ht="3" customHeight="1"/>
    <row r="15" spans="3:9" ht="22.5" customHeight="1">
      <c r="C15" s="222"/>
      <c r="D15" s="776" t="s">
        <v>1164</v>
      </c>
      <c r="E15" s="776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1059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 t="str">
        <f>IF('Перечень тарифов'!R21="","наименование отсутствует","" &amp; 'Перечень тарифов'!R21 &amp; "")</f>
        <v>комплекс технологически связанных между собой инженерных сооружений, предназначенных для воподготовки,транспортировки и подачи питьевой воды абонентам</v>
      </c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 t="str">
        <f>IF(Территории!H13="","","" &amp; Территории!H13 &amp; "")</f>
        <v>город Дзержинск</v>
      </c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56.25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 t="str">
        <f>IF(Территории!R14="","","" &amp; Территории!R14 &amp; "")</f>
        <v>город Дзержинск (22721000)</v>
      </c>
      <c r="I13" s="54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461" customFormat="1" ht="3" customHeight="1">
      <c r="A14" s="463"/>
      <c r="B14" s="463"/>
      <c r="C14" s="463"/>
      <c r="D14" s="463"/>
      <c r="F14" s="460"/>
      <c r="G14" s="550"/>
      <c r="H14" s="551"/>
      <c r="I14" s="342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</row>
    <row r="15" spans="1:20" s="461" customFormat="1" ht="15" customHeight="1">
      <c r="A15" s="463"/>
      <c r="B15" s="463"/>
      <c r="C15" s="463"/>
      <c r="D15" s="463"/>
      <c r="F15" s="460"/>
      <c r="G15" s="708" t="s">
        <v>1527</v>
      </c>
      <c r="H15" s="708"/>
      <c r="I15" s="342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4"/>
  <sheetViews>
    <sheetView showGridLines="0" topLeftCell="C6" workbookViewId="0">
      <selection activeCell="E17" sqref="E17"/>
    </sheetView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3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773" t="s">
        <v>904</v>
      </c>
      <c r="E7" s="773"/>
      <c r="F7" s="58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941</v>
      </c>
      <c r="E9" s="116" t="s">
        <v>1025</v>
      </c>
    </row>
    <row r="10" spans="3:12" ht="12" customHeight="1">
      <c r="C10" s="49"/>
      <c r="D10" s="41" t="s">
        <v>942</v>
      </c>
      <c r="E10" s="41" t="s">
        <v>898</v>
      </c>
    </row>
    <row r="11" spans="3:12" ht="15" hidden="1" customHeight="1">
      <c r="C11" s="49"/>
      <c r="D11" s="128">
        <v>0</v>
      </c>
      <c r="E11" s="257"/>
    </row>
    <row r="12" spans="3:12" ht="28.5" customHeight="1">
      <c r="C12" s="220" t="s">
        <v>9</v>
      </c>
      <c r="D12" s="128">
        <v>1</v>
      </c>
      <c r="E12" s="129" t="s">
        <v>54</v>
      </c>
    </row>
    <row r="13" spans="3:12" ht="28.5" customHeight="1">
      <c r="C13" s="220" t="s">
        <v>9</v>
      </c>
      <c r="D13" s="128">
        <v>2</v>
      </c>
      <c r="E13" s="129" t="s">
        <v>53</v>
      </c>
    </row>
    <row r="14" spans="3:12">
      <c r="C14" s="49"/>
      <c r="D14" s="117"/>
      <c r="E14" s="115" t="s">
        <v>1026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3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777" t="s">
        <v>905</v>
      </c>
      <c r="C2" s="777"/>
      <c r="D2" s="777"/>
      <c r="E2" s="587"/>
    </row>
    <row r="3" spans="2:5" ht="3" customHeight="1"/>
    <row r="4" spans="2:5" ht="21.75" customHeight="1" thickBot="1">
      <c r="B4" s="633" t="s">
        <v>847</v>
      </c>
      <c r="C4" s="633" t="s">
        <v>940</v>
      </c>
      <c r="D4" s="633" t="s">
        <v>921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262"/>
  <sheetViews>
    <sheetView showGridLines="0" workbookViewId="0"/>
  </sheetViews>
  <sheetFormatPr defaultRowHeight="11.25"/>
  <sheetData>
    <row r="1" spans="1:1">
      <c r="A1" s="246">
        <f>IF('Форма 2.2 | Т-тех'!$O$22="",1,0)</f>
        <v>1</v>
      </c>
    </row>
    <row r="2" spans="1:1">
      <c r="A2" s="246">
        <f>IF('Форма 2.2 | Т-тех'!$R$23="",1,0)</f>
        <v>1</v>
      </c>
    </row>
    <row r="3" spans="1:1">
      <c r="A3" s="246">
        <f>IF('Форма 2.2 | Т-тех'!$T$23="",1,0)</f>
        <v>1</v>
      </c>
    </row>
    <row r="4" spans="1:1">
      <c r="A4" s="246">
        <f>IF('Форма 2.2 | Т-тех'!$S$23="",1,0)</f>
        <v>0</v>
      </c>
    </row>
    <row r="5" spans="1:1">
      <c r="A5" s="246">
        <f>IF('Форма 2.2 | Т-тех'!$U$23="",1,0)</f>
        <v>0</v>
      </c>
    </row>
    <row r="6" spans="1:1">
      <c r="A6" s="246">
        <f>IF('Форма 2.2 | Т-транс'!$O$22="",1,0)</f>
        <v>1</v>
      </c>
    </row>
    <row r="7" spans="1:1">
      <c r="A7" s="246">
        <f>IF('Форма 2.2 | Т-транс'!$R$23="",1,0)</f>
        <v>1</v>
      </c>
    </row>
    <row r="8" spans="1:1">
      <c r="A8" s="246">
        <f>IF('Форма 2.2 | Т-транс'!$T$23="",1,0)</f>
        <v>1</v>
      </c>
    </row>
    <row r="9" spans="1:1">
      <c r="A9" s="246">
        <f>IF('Форма 2.2 | Т-транс'!$S$23="",1,0)</f>
        <v>0</v>
      </c>
    </row>
    <row r="10" spans="1:1">
      <c r="A10" s="246">
        <f>IF('Форма 2.2 | Т-транс'!$U$23="",1,0)</f>
        <v>0</v>
      </c>
    </row>
    <row r="11" spans="1:1">
      <c r="A11" s="246">
        <f>IF('Форма 2.2 | Т-подвоз'!$O$22="",1,0)</f>
        <v>1</v>
      </c>
    </row>
    <row r="12" spans="1:1">
      <c r="A12" s="246">
        <f>IF('Форма 2.2 | Т-подвоз'!$R$23="",1,0)</f>
        <v>1</v>
      </c>
    </row>
    <row r="13" spans="1:1">
      <c r="A13" s="246">
        <f>IF('Форма 2.2 | Т-подвоз'!$T$23="",1,0)</f>
        <v>1</v>
      </c>
    </row>
    <row r="14" spans="1:1">
      <c r="A14" s="246">
        <f>IF('Форма 2.2 | Т-подвоз'!$S$23="",1,0)</f>
        <v>0</v>
      </c>
    </row>
    <row r="15" spans="1:1">
      <c r="A15" s="246">
        <f>IF('Форма 2.2 | Т-подвоз'!$U$23="",1,0)</f>
        <v>0</v>
      </c>
    </row>
    <row r="16" spans="1:1">
      <c r="A16" s="246">
        <f>IF('Форма 2.2 | Т-пит'!$O$22="",1,0)</f>
        <v>0</v>
      </c>
    </row>
    <row r="17" spans="1:1">
      <c r="A17" s="246">
        <f>IF('Форма 2.2 | Т-пит'!$R$23="",1,0)</f>
        <v>0</v>
      </c>
    </row>
    <row r="18" spans="1:1">
      <c r="A18" s="246">
        <f>IF('Форма 2.2 | Т-пит'!$T$23="",1,0)</f>
        <v>0</v>
      </c>
    </row>
    <row r="19" spans="1:1">
      <c r="A19" s="246">
        <f>IF('Форма 2.2 | Т-пит'!$S$23="",1,0)</f>
        <v>0</v>
      </c>
    </row>
    <row r="20" spans="1:1">
      <c r="A20" s="246">
        <f>IF('Форма 2.2 | Т-пит'!$U$23="",1,0)</f>
        <v>0</v>
      </c>
    </row>
    <row r="21" spans="1:1">
      <c r="A21" s="246">
        <f>IF('Форма 2.3 | Т-подкл(инд)'!$M$22="",1,0)</f>
        <v>1</v>
      </c>
    </row>
    <row r="22" spans="1:1">
      <c r="A22" s="246">
        <f>IF('Форма 2.3 | Т-подкл(инд)'!$Q$22="",1,0)</f>
        <v>1</v>
      </c>
    </row>
    <row r="23" spans="1:1">
      <c r="A23" s="246">
        <f>IF('Форма 2.3 | Т-подкл(инд)'!$AD$22="",1,0)</f>
        <v>1</v>
      </c>
    </row>
    <row r="24" spans="1:1">
      <c r="A24" s="246">
        <f>IF('Форма 2.3 | Т-подкл(инд)'!$AE$22="",1,0)</f>
        <v>1</v>
      </c>
    </row>
    <row r="25" spans="1:1">
      <c r="A25" s="246">
        <f>IF('Форма 2.3 | Т-подкл(инд)'!$AF$22="",1,0)</f>
        <v>1</v>
      </c>
    </row>
    <row r="26" spans="1:1">
      <c r="A26" s="246">
        <f>IF('Форма 2.3 | Т-подкл(инд)'!$AG$22="",1,0)</f>
        <v>1</v>
      </c>
    </row>
    <row r="27" spans="1:1">
      <c r="A27" s="246">
        <f>IF('Форма 2.3 | Т-подкл(инд)'!$AH$22="",1,0)</f>
        <v>1</v>
      </c>
    </row>
    <row r="28" spans="1:1">
      <c r="A28" s="246">
        <f>IF('Форма 2.3 | Т-подкл(инд)'!$AJ$22="",1,0)</f>
        <v>1</v>
      </c>
    </row>
    <row r="29" spans="1:1">
      <c r="A29" s="246">
        <f>IF('Форма 2.3 | Т-подкл(инд)'!$N$22="",1,0)</f>
        <v>0</v>
      </c>
    </row>
    <row r="30" spans="1:1">
      <c r="A30" s="246">
        <f>IF('Форма 2.3 | Т-подкл(инд)'!$R$22="",1,0)</f>
        <v>0</v>
      </c>
    </row>
    <row r="31" spans="1:1">
      <c r="A31" s="246">
        <f>IF('Форма 2.3 | Т-подкл(инд)'!$V$22="",1,0)</f>
        <v>0</v>
      </c>
    </row>
    <row r="32" spans="1:1">
      <c r="A32" s="246">
        <f>IF('Форма 2.3 | Т-подкл(инд)'!$Z$22="",1,0)</f>
        <v>0</v>
      </c>
    </row>
    <row r="33" spans="1:1">
      <c r="A33" s="246">
        <f>IF('Форма 2.3 | Т-подкл(инд)'!$AI$22="",1,0)</f>
        <v>0</v>
      </c>
    </row>
    <row r="34" spans="1:1">
      <c r="A34" s="246">
        <f>IF('Форма 2.3 | Т-подкл(инд)'!$AK$22="",1,0)</f>
        <v>0</v>
      </c>
    </row>
    <row r="35" spans="1:1">
      <c r="A35" s="246">
        <f>IF('Форма 2.3 | Т-подкл'!$P$22="",1,0)</f>
        <v>1</v>
      </c>
    </row>
    <row r="36" spans="1:1">
      <c r="A36" s="246">
        <f>IF('Форма 2.3 | Т-подкл'!$AC$22="",1,0)</f>
        <v>1</v>
      </c>
    </row>
    <row r="37" spans="1:1">
      <c r="A37" s="246">
        <f>IF('Форма 2.3 | Т-подкл'!$AD$22="",1,0)</f>
        <v>1</v>
      </c>
    </row>
    <row r="38" spans="1:1">
      <c r="A38" s="246">
        <f>IF('Форма 2.3 | Т-подкл'!$AE$22="",1,0)</f>
        <v>1</v>
      </c>
    </row>
    <row r="39" spans="1:1">
      <c r="A39" s="246">
        <f>IF('Форма 2.3 | Т-подкл'!$AF$22="",1,0)</f>
        <v>1</v>
      </c>
    </row>
    <row r="40" spans="1:1">
      <c r="A40" s="246">
        <f>IF('Форма 2.3 | Т-подкл'!$AG$22="",1,0)</f>
        <v>1</v>
      </c>
    </row>
    <row r="41" spans="1:1">
      <c r="A41" s="246">
        <f>IF('Форма 2.3 | Т-подкл'!$AI$22="",1,0)</f>
        <v>1</v>
      </c>
    </row>
    <row r="42" spans="1:1">
      <c r="A42" s="246">
        <f>IF('Форма 2.3 | Т-подкл'!$Q$22="",1,0)</f>
        <v>0</v>
      </c>
    </row>
    <row r="43" spans="1:1">
      <c r="A43" s="246">
        <f>IF('Форма 2.3 | Т-подкл'!$U$22="",1,0)</f>
        <v>0</v>
      </c>
    </row>
    <row r="44" spans="1:1">
      <c r="A44" s="246">
        <f>IF('Форма 2.3 | Т-подкл'!$Y$22="",1,0)</f>
        <v>0</v>
      </c>
    </row>
    <row r="45" spans="1:1">
      <c r="A45" s="246">
        <f>IF('Форма 2.3 | Т-подкл'!$AH$22="",1,0)</f>
        <v>0</v>
      </c>
    </row>
    <row r="46" spans="1:1">
      <c r="A46" s="246">
        <f>IF('Форма 2.3 | Т-подкл'!$AJ$22="",1,0)</f>
        <v>0</v>
      </c>
    </row>
    <row r="47" spans="1:1">
      <c r="A47" s="246">
        <f>IF('Форма 2.11'!$E$12="",1,0)</f>
        <v>0</v>
      </c>
    </row>
    <row r="48" spans="1:1">
      <c r="A48" s="246">
        <f>IF('Форма 2.11'!$F$12="",1,0)</f>
        <v>0</v>
      </c>
    </row>
    <row r="49" spans="1:1">
      <c r="A49" s="246">
        <f>IF('Форма 2.12'!$G$11="",1,0)</f>
        <v>1</v>
      </c>
    </row>
    <row r="50" spans="1:1">
      <c r="A50" s="246">
        <f>IF('Форма 2.12'!$G$12="",1,0)</f>
        <v>1</v>
      </c>
    </row>
    <row r="51" spans="1:1">
      <c r="A51" s="246">
        <f>IF('Форма 2.12'!$H$12="",1,0)</f>
        <v>1</v>
      </c>
    </row>
    <row r="52" spans="1:1">
      <c r="A52" s="246">
        <f>IF('Форма 2.12'!$H$13="",1,0)</f>
        <v>1</v>
      </c>
    </row>
    <row r="53" spans="1:1">
      <c r="A53" s="246">
        <f>IF('Форма 2.12'!$E$15="",1,0)</f>
        <v>1</v>
      </c>
    </row>
    <row r="54" spans="1:1">
      <c r="A54" s="246">
        <f>IF('Форма 2.12'!$H$15="",1,0)</f>
        <v>1</v>
      </c>
    </row>
    <row r="55" spans="1:1">
      <c r="A55" s="246">
        <f>IF('Форма 2.12'!$G$18="",1,0)</f>
        <v>1</v>
      </c>
    </row>
    <row r="56" spans="1:1">
      <c r="A56" s="246">
        <f>IF('Форма 2.12'!$G$22="",1,0)</f>
        <v>1</v>
      </c>
    </row>
    <row r="57" spans="1:1">
      <c r="A57" s="246">
        <f>IF('Форма 2.12'!$G$25="",1,0)</f>
        <v>1</v>
      </c>
    </row>
    <row r="58" spans="1:1">
      <c r="A58" s="246">
        <f>IF('Форма 2.12'!$E$31="",1,0)</f>
        <v>1</v>
      </c>
    </row>
    <row r="59" spans="1:1">
      <c r="A59" s="246">
        <f>IF('Форма 2.12'!$H$31="",1,0)</f>
        <v>1</v>
      </c>
    </row>
    <row r="60" spans="1:1">
      <c r="A60" s="246">
        <f>IF('Форма 2.12'!$G$28="",1,0)</f>
        <v>1</v>
      </c>
    </row>
    <row r="61" spans="1:1">
      <c r="A61" s="246">
        <f>IF('Форма 1.0.2'!$E$12="",1,0)</f>
        <v>1</v>
      </c>
    </row>
    <row r="62" spans="1:1">
      <c r="A62" s="246">
        <f>IF('Форма 1.0.2'!$F$12="",1,0)</f>
        <v>1</v>
      </c>
    </row>
    <row r="63" spans="1:1">
      <c r="A63" s="246">
        <f>IF('Форма 1.0.2'!$G$12="",1,0)</f>
        <v>1</v>
      </c>
    </row>
    <row r="64" spans="1:1">
      <c r="A64" s="246">
        <f>IF('Форма 1.0.2'!$H$12="",1,0)</f>
        <v>1</v>
      </c>
    </row>
    <row r="65" spans="1:1">
      <c r="A65" s="246">
        <f>IF('Форма 1.0.2'!$I$12="",1,0)</f>
        <v>1</v>
      </c>
    </row>
    <row r="66" spans="1:1">
      <c r="A66" s="246">
        <f>IF('Форма 1.0.2'!$J$12="",1,0)</f>
        <v>1</v>
      </c>
    </row>
    <row r="67" spans="1:1">
      <c r="A67" s="246">
        <f>IF('Сведения об изменении'!$E$12="",1,0)</f>
        <v>1</v>
      </c>
    </row>
    <row r="68" spans="1:1">
      <c r="A68" s="246">
        <f>IF(Территории!$E$12="",1,0)</f>
        <v>0</v>
      </c>
    </row>
    <row r="69" spans="1:1">
      <c r="A69" s="246">
        <f>IF('Перечень тарифов'!$E$21="",1,0)</f>
        <v>0</v>
      </c>
    </row>
    <row r="70" spans="1:1">
      <c r="A70" s="246">
        <f>IF('Перечень тарифов'!$F$21="",1,0)</f>
        <v>0</v>
      </c>
    </row>
    <row r="71" spans="1:1">
      <c r="A71" s="246">
        <f>IF('Перечень тарифов'!$G$21="",1,0)</f>
        <v>0</v>
      </c>
    </row>
    <row r="72" spans="1:1">
      <c r="A72" s="246">
        <f>IF('Перечень тарифов'!$K$21="",1,0)</f>
        <v>0</v>
      </c>
    </row>
    <row r="73" spans="1:1">
      <c r="A73" s="246">
        <f>IF('Перечень тарифов'!$O$21="",1,0)</f>
        <v>0</v>
      </c>
    </row>
    <row r="74" spans="1:1">
      <c r="A74" s="246">
        <f>IF('Перечень тарифов'!$R$21="",1,0)</f>
        <v>0</v>
      </c>
    </row>
    <row r="75" spans="1:1">
      <c r="A75" s="246">
        <f>IF('Форма 2.2 | Т-пит'!$Q$23="",1,0)</f>
        <v>0</v>
      </c>
    </row>
    <row r="76" spans="1:1">
      <c r="A76" s="246">
        <f>IF('Форма 2.2 | Т-пит'!$P$23="",1,0)</f>
        <v>0</v>
      </c>
    </row>
    <row r="77" spans="1:1">
      <c r="A77" s="246">
        <f>IF('Форма 2.2 | Т-пит'!$W$23="",1,0)</f>
        <v>0</v>
      </c>
    </row>
    <row r="78" spans="1:1">
      <c r="A78" s="246">
        <f>IF('Форма 2.2 | Т-пит'!$X$23="",1,0)</f>
        <v>0</v>
      </c>
    </row>
    <row r="79" spans="1:1">
      <c r="A79" s="246">
        <f>IF('Форма 2.2 | Т-пит'!$Y$23="",1,0)</f>
        <v>0</v>
      </c>
    </row>
    <row r="80" spans="1:1">
      <c r="A80" s="246">
        <f>IF('Форма 2.2 | Т-пит'!$AA$23="",1,0)</f>
        <v>0</v>
      </c>
    </row>
    <row r="81" spans="1:1">
      <c r="A81" s="246">
        <f>IF('Форма 2.2 | Т-пит'!$Z$23="",1,0)</f>
        <v>0</v>
      </c>
    </row>
    <row r="82" spans="1:1">
      <c r="A82" s="246">
        <f>IF('Форма 2.2 | Т-пит'!$AB$23="",1,0)</f>
        <v>0</v>
      </c>
    </row>
    <row r="83" spans="1:1">
      <c r="A83" s="246">
        <f>IF('Форма 2.2 | Т-пит'!$AD$23="",1,0)</f>
        <v>0</v>
      </c>
    </row>
    <row r="84" spans="1:1">
      <c r="A84" s="246">
        <f>IF('Форма 2.2 | Т-пит'!$AE$23="",1,0)</f>
        <v>0</v>
      </c>
    </row>
    <row r="85" spans="1:1">
      <c r="A85" s="246">
        <f>IF('Форма 2.2 | Т-пит'!$AF$23="",1,0)</f>
        <v>0</v>
      </c>
    </row>
    <row r="86" spans="1:1">
      <c r="A86" s="246">
        <f>IF('Форма 2.2 | Т-пит'!$AH$23="",1,0)</f>
        <v>0</v>
      </c>
    </row>
    <row r="87" spans="1:1">
      <c r="A87" s="246">
        <f>IF('Форма 2.2 | Т-пит'!$AG$23="",1,0)</f>
        <v>0</v>
      </c>
    </row>
    <row r="88" spans="1:1">
      <c r="A88" s="246">
        <f>IF('Форма 2.2 | Т-пит'!$AI$23="",1,0)</f>
        <v>0</v>
      </c>
    </row>
    <row r="89" spans="1:1">
      <c r="A89" s="246">
        <f>IF('Форма 2.2 | Т-пит'!$AK$23="",1,0)</f>
        <v>0</v>
      </c>
    </row>
    <row r="90" spans="1:1">
      <c r="A90" s="246">
        <f>IF('Форма 2.2 | Т-пит'!$AL$23="",1,0)</f>
        <v>0</v>
      </c>
    </row>
    <row r="91" spans="1:1">
      <c r="A91" s="246">
        <f>IF('Форма 2.2 | Т-пит'!$AM$23="",1,0)</f>
        <v>0</v>
      </c>
    </row>
    <row r="92" spans="1:1">
      <c r="A92" s="246">
        <f>IF('Форма 2.2 | Т-пит'!$AO$23="",1,0)</f>
        <v>0</v>
      </c>
    </row>
    <row r="93" spans="1:1">
      <c r="A93" s="246">
        <f>IF('Форма 2.2 | Т-пит'!$AN$23="",1,0)</f>
        <v>0</v>
      </c>
    </row>
    <row r="94" spans="1:1">
      <c r="A94" s="246">
        <f>IF('Форма 2.2 | Т-пит'!$AP$23="",1,0)</f>
        <v>0</v>
      </c>
    </row>
    <row r="95" spans="1:1">
      <c r="A95" s="246">
        <f>IF('Форма 2.2 | Т-пит'!$AR$23="",1,0)</f>
        <v>0</v>
      </c>
    </row>
    <row r="96" spans="1:1">
      <c r="A96" s="246">
        <f>IF('Форма 2.2 | Т-пит'!$AS$23="",1,0)</f>
        <v>0</v>
      </c>
    </row>
    <row r="97" spans="1:1">
      <c r="A97" s="246">
        <f>IF('Форма 2.2 | Т-пит'!$AT$23="",1,0)</f>
        <v>0</v>
      </c>
    </row>
    <row r="98" spans="1:1">
      <c r="A98" s="246">
        <f>IF('Форма 2.2 | Т-пит'!$AV$23="",1,0)</f>
        <v>0</v>
      </c>
    </row>
    <row r="99" spans="1:1">
      <c r="A99" s="246">
        <f>IF('Форма 2.2 | Т-пит'!$AU$23="",1,0)</f>
        <v>0</v>
      </c>
    </row>
    <row r="100" spans="1:1">
      <c r="A100" s="246">
        <f>IF('Форма 2.2 | Т-пит'!$AW$23="",1,0)</f>
        <v>0</v>
      </c>
    </row>
    <row r="101" spans="1:1">
      <c r="A101" s="246">
        <f>IF('Форма 2.2 | Т-пит'!$AY$23="",1,0)</f>
        <v>0</v>
      </c>
    </row>
    <row r="102" spans="1:1">
      <c r="A102" s="246">
        <f>IF('Форма 2.2 | Т-пит'!$AZ$23="",1,0)</f>
        <v>0</v>
      </c>
    </row>
    <row r="103" spans="1:1">
      <c r="A103" s="246">
        <f>IF('Форма 2.2 | Т-пит'!$BA$23="",1,0)</f>
        <v>0</v>
      </c>
    </row>
    <row r="104" spans="1:1">
      <c r="A104" s="246">
        <f>IF('Форма 2.2 | Т-пит'!$BC$23="",1,0)</f>
        <v>0</v>
      </c>
    </row>
    <row r="105" spans="1:1">
      <c r="A105" s="246">
        <f>IF('Форма 2.2 | Т-пит'!$BB$23="",1,0)</f>
        <v>0</v>
      </c>
    </row>
    <row r="106" spans="1:1">
      <c r="A106" s="246">
        <f>IF('Форма 2.2 | Т-пит'!$BD$23="",1,0)</f>
        <v>0</v>
      </c>
    </row>
    <row r="107" spans="1:1">
      <c r="A107" s="246">
        <f>IF('Форма 2.2 | Т-пит'!$BF$23="",1,0)</f>
        <v>0</v>
      </c>
    </row>
    <row r="108" spans="1:1">
      <c r="A108" s="246">
        <f>IF('Форма 2.2 | Т-пит'!$BG$23="",1,0)</f>
        <v>0</v>
      </c>
    </row>
    <row r="109" spans="1:1">
      <c r="A109" s="246">
        <f>IF('Форма 2.2 | Т-пит'!$BH$23="",1,0)</f>
        <v>0</v>
      </c>
    </row>
    <row r="110" spans="1:1">
      <c r="A110" s="246">
        <f>IF('Форма 2.2 | Т-пит'!$BJ$23="",1,0)</f>
        <v>0</v>
      </c>
    </row>
    <row r="111" spans="1:1">
      <c r="A111" s="246">
        <f>IF('Форма 2.2 | Т-пит'!$BI$23="",1,0)</f>
        <v>0</v>
      </c>
    </row>
    <row r="112" spans="1:1">
      <c r="A112" s="246">
        <f>IF('Форма 2.2 | Т-пит'!$BK$23="",1,0)</f>
        <v>0</v>
      </c>
    </row>
    <row r="113" spans="1:1">
      <c r="A113" s="246">
        <f>IF('Форма 2.2 | Т-пит'!$BM$23="",1,0)</f>
        <v>0</v>
      </c>
    </row>
    <row r="114" spans="1:1">
      <c r="A114" s="246">
        <f>IF('Форма 2.2 | Т-пит'!$BN$23="",1,0)</f>
        <v>0</v>
      </c>
    </row>
    <row r="115" spans="1:1">
      <c r="A115" s="246">
        <f>IF('Форма 2.2 | Т-пит'!$BO$23="",1,0)</f>
        <v>0</v>
      </c>
    </row>
    <row r="116" spans="1:1">
      <c r="A116" s="246">
        <f>IF('Форма 2.2 | Т-пит'!$BQ$23="",1,0)</f>
        <v>0</v>
      </c>
    </row>
    <row r="117" spans="1:1">
      <c r="A117" s="246">
        <f>IF('Форма 2.2 | Т-пит'!$BP$23="",1,0)</f>
        <v>0</v>
      </c>
    </row>
    <row r="118" spans="1:1">
      <c r="A118" s="246">
        <f>IF('Форма 2.2 | Т-пит'!$BR$23="",1,0)</f>
        <v>0</v>
      </c>
    </row>
    <row r="119" spans="1:1">
      <c r="A119" s="246">
        <f>IF('Форма 2.2 | Т-пит'!$BT$23="",1,0)</f>
        <v>0</v>
      </c>
    </row>
    <row r="120" spans="1:1">
      <c r="A120" s="246">
        <f>IF('Форма 2.2 | Т-пит'!$BU$23="",1,0)</f>
        <v>0</v>
      </c>
    </row>
    <row r="121" spans="1:1">
      <c r="A121" s="246">
        <f>IF('Форма 2.2 | Т-пит'!$BV$23="",1,0)</f>
        <v>0</v>
      </c>
    </row>
    <row r="122" spans="1:1">
      <c r="A122" s="246">
        <f>IF('Форма 2.2 | Т-пит'!$BX$23="",1,0)</f>
        <v>0</v>
      </c>
    </row>
    <row r="123" spans="1:1">
      <c r="A123" s="246">
        <f>IF('Форма 2.2 | Т-пит'!$BW$23="",1,0)</f>
        <v>0</v>
      </c>
    </row>
    <row r="124" spans="1:1">
      <c r="A124" s="246">
        <f>IF('Форма 2.2 | Т-пит'!$BY$23="",1,0)</f>
        <v>0</v>
      </c>
    </row>
    <row r="125" spans="1:1">
      <c r="A125" s="246">
        <f>IF('Форма 2.2 | Т-пит'!$CA$23="",1,0)</f>
        <v>0</v>
      </c>
    </row>
    <row r="126" spans="1:1">
      <c r="A126" s="246">
        <f>IF('Форма 2.2 | Т-пит'!$CB$23="",1,0)</f>
        <v>0</v>
      </c>
    </row>
    <row r="127" spans="1:1">
      <c r="A127" s="246">
        <f>IF('Форма 2.2 | Т-пит'!$CC$23="",1,0)</f>
        <v>0</v>
      </c>
    </row>
    <row r="128" spans="1:1">
      <c r="A128" s="246">
        <f>IF('Форма 2.2 | Т-пит'!$CE$23="",1,0)</f>
        <v>0</v>
      </c>
    </row>
    <row r="129" spans="1:1">
      <c r="A129" s="246">
        <f>IF('Форма 2.2 | Т-пит'!$CD$23="",1,0)</f>
        <v>0</v>
      </c>
    </row>
    <row r="130" spans="1:1">
      <c r="A130" s="246">
        <f>IF('Форма 2.2 | Т-пит'!$CF$23="",1,0)</f>
        <v>0</v>
      </c>
    </row>
    <row r="131" spans="1:1">
      <c r="A131" s="246">
        <f>IF('Форма 2.2 | Т-пит'!$O$26="",1,0)</f>
        <v>0</v>
      </c>
    </row>
    <row r="132" spans="1:1">
      <c r="A132" s="246">
        <f>IF('Форма 2.2 | Т-пит'!$P$27="",1,0)</f>
        <v>0</v>
      </c>
    </row>
    <row r="133" spans="1:1">
      <c r="A133" s="246">
        <f>IF('Форма 2.2 | Т-пит'!$Q$27="",1,0)</f>
        <v>0</v>
      </c>
    </row>
    <row r="134" spans="1:1">
      <c r="A134" s="246">
        <f>IF('Форма 2.2 | Т-пит'!$R$27="",1,0)</f>
        <v>0</v>
      </c>
    </row>
    <row r="135" spans="1:1">
      <c r="A135" s="246">
        <f>IF('Форма 2.2 | Т-пит'!$T$27="",1,0)</f>
        <v>0</v>
      </c>
    </row>
    <row r="136" spans="1:1">
      <c r="A136" s="246">
        <f>IF('Форма 2.2 | Т-пит'!$W$27="",1,0)</f>
        <v>0</v>
      </c>
    </row>
    <row r="137" spans="1:1">
      <c r="A137" s="246">
        <f>IF('Форма 2.2 | Т-пит'!$X$27="",1,0)</f>
        <v>0</v>
      </c>
    </row>
    <row r="138" spans="1:1">
      <c r="A138" s="246">
        <f>IF('Форма 2.2 | Т-пит'!$Y$27="",1,0)</f>
        <v>0</v>
      </c>
    </row>
    <row r="139" spans="1:1">
      <c r="A139" s="246">
        <f>IF('Форма 2.2 | Т-пит'!$AA$27="",1,0)</f>
        <v>0</v>
      </c>
    </row>
    <row r="140" spans="1:1">
      <c r="A140" s="246">
        <f>IF('Форма 2.2 | Т-пит'!$AD$27="",1,0)</f>
        <v>0</v>
      </c>
    </row>
    <row r="141" spans="1:1">
      <c r="A141" s="246">
        <f>IF('Форма 2.2 | Т-пит'!$AE$27="",1,0)</f>
        <v>0</v>
      </c>
    </row>
    <row r="142" spans="1:1">
      <c r="A142" s="246">
        <f>IF('Форма 2.2 | Т-пит'!$AF$27="",1,0)</f>
        <v>0</v>
      </c>
    </row>
    <row r="143" spans="1:1">
      <c r="A143" s="246">
        <f>IF('Форма 2.2 | Т-пит'!$AH$27="",1,0)</f>
        <v>0</v>
      </c>
    </row>
    <row r="144" spans="1:1">
      <c r="A144" s="246">
        <f>IF('Форма 2.2 | Т-пит'!$AK$27="",1,0)</f>
        <v>0</v>
      </c>
    </row>
    <row r="145" spans="1:1">
      <c r="A145" s="246">
        <f>IF('Форма 2.2 | Т-пит'!$AL$27="",1,0)</f>
        <v>0</v>
      </c>
    </row>
    <row r="146" spans="1:1">
      <c r="A146" s="246">
        <f>IF('Форма 2.2 | Т-пит'!$AM$27="",1,0)</f>
        <v>0</v>
      </c>
    </row>
    <row r="147" spans="1:1">
      <c r="A147" s="246">
        <f>IF('Форма 2.2 | Т-пит'!$AO$27="",1,0)</f>
        <v>0</v>
      </c>
    </row>
    <row r="148" spans="1:1">
      <c r="A148" s="246">
        <f>IF('Форма 2.2 | Т-пит'!$AR$27="",1,0)</f>
        <v>0</v>
      </c>
    </row>
    <row r="149" spans="1:1">
      <c r="A149" s="246">
        <f>IF('Форма 2.2 | Т-пит'!$AS$27="",1,0)</f>
        <v>0</v>
      </c>
    </row>
    <row r="150" spans="1:1">
      <c r="A150" s="246">
        <f>IF('Форма 2.2 | Т-пит'!$AT$27="",1,0)</f>
        <v>0</v>
      </c>
    </row>
    <row r="151" spans="1:1">
      <c r="A151" s="246">
        <f>IF('Форма 2.2 | Т-пит'!$AV$27="",1,0)</f>
        <v>0</v>
      </c>
    </row>
    <row r="152" spans="1:1">
      <c r="A152" s="246">
        <f>IF('Форма 2.2 | Т-пит'!$AY$27="",1,0)</f>
        <v>0</v>
      </c>
    </row>
    <row r="153" spans="1:1">
      <c r="A153" s="246">
        <f>IF('Форма 2.2 | Т-пит'!$AZ$27="",1,0)</f>
        <v>0</v>
      </c>
    </row>
    <row r="154" spans="1:1">
      <c r="A154" s="246">
        <f>IF('Форма 2.2 | Т-пит'!$BA$27="",1,0)</f>
        <v>0</v>
      </c>
    </row>
    <row r="155" spans="1:1">
      <c r="A155" s="246">
        <f>IF('Форма 2.2 | Т-пит'!$BC$27="",1,0)</f>
        <v>0</v>
      </c>
    </row>
    <row r="156" spans="1:1">
      <c r="A156" s="246">
        <f>IF('Форма 2.2 | Т-пит'!$BF$27="",1,0)</f>
        <v>0</v>
      </c>
    </row>
    <row r="157" spans="1:1">
      <c r="A157" s="246">
        <f>IF('Форма 2.2 | Т-пит'!$BG$27="",1,0)</f>
        <v>0</v>
      </c>
    </row>
    <row r="158" spans="1:1">
      <c r="A158" s="246">
        <f>IF('Форма 2.2 | Т-пит'!$BH$27="",1,0)</f>
        <v>0</v>
      </c>
    </row>
    <row r="159" spans="1:1">
      <c r="A159" s="246">
        <f>IF('Форма 2.2 | Т-пит'!$BJ$27="",1,0)</f>
        <v>0</v>
      </c>
    </row>
    <row r="160" spans="1:1">
      <c r="A160" s="246">
        <f>IF('Форма 2.2 | Т-пит'!$BM$27="",1,0)</f>
        <v>0</v>
      </c>
    </row>
    <row r="161" spans="1:1">
      <c r="A161" s="246">
        <f>IF('Форма 2.2 | Т-пит'!$BN$27="",1,0)</f>
        <v>0</v>
      </c>
    </row>
    <row r="162" spans="1:1">
      <c r="A162" s="246">
        <f>IF('Форма 2.2 | Т-пит'!$BO$27="",1,0)</f>
        <v>0</v>
      </c>
    </row>
    <row r="163" spans="1:1">
      <c r="A163" s="246">
        <f>IF('Форма 2.2 | Т-пит'!$BQ$27="",1,0)</f>
        <v>0</v>
      </c>
    </row>
    <row r="164" spans="1:1">
      <c r="A164" s="246">
        <f>IF('Форма 2.2 | Т-пит'!$BT$27="",1,0)</f>
        <v>0</v>
      </c>
    </row>
    <row r="165" spans="1:1">
      <c r="A165" s="246">
        <f>IF('Форма 2.2 | Т-пит'!$BU$27="",1,0)</f>
        <v>0</v>
      </c>
    </row>
    <row r="166" spans="1:1">
      <c r="A166" s="246">
        <f>IF('Форма 2.2 | Т-пит'!$BV$27="",1,0)</f>
        <v>0</v>
      </c>
    </row>
    <row r="167" spans="1:1">
      <c r="A167" s="246">
        <f>IF('Форма 2.2 | Т-пит'!$BX$27="",1,0)</f>
        <v>0</v>
      </c>
    </row>
    <row r="168" spans="1:1">
      <c r="A168" s="246">
        <f>IF('Форма 2.2 | Т-пит'!$CA$27="",1,0)</f>
        <v>0</v>
      </c>
    </row>
    <row r="169" spans="1:1">
      <c r="A169" s="246">
        <f>IF('Форма 2.2 | Т-пит'!$CB$27="",1,0)</f>
        <v>0</v>
      </c>
    </row>
    <row r="170" spans="1:1">
      <c r="A170" s="246">
        <f>IF('Форма 2.2 | Т-пит'!$CC$27="",1,0)</f>
        <v>0</v>
      </c>
    </row>
    <row r="171" spans="1:1">
      <c r="A171" s="246">
        <f>IF('Форма 2.2 | Т-пит'!$CE$27="",1,0)</f>
        <v>0</v>
      </c>
    </row>
    <row r="172" spans="1:1">
      <c r="A172" s="246">
        <f>IF('Форма 2.2 | Т-пит'!$S$27="",1,0)</f>
        <v>0</v>
      </c>
    </row>
    <row r="173" spans="1:1">
      <c r="A173" s="246">
        <f>IF('Форма 2.2 | Т-пит'!$U$27="",1,0)</f>
        <v>0</v>
      </c>
    </row>
    <row r="174" spans="1:1">
      <c r="A174" s="246">
        <f>IF('Форма 2.2 | Т-пит'!$Z$27="",1,0)</f>
        <v>0</v>
      </c>
    </row>
    <row r="175" spans="1:1">
      <c r="A175" s="246">
        <f>IF('Форма 2.2 | Т-пит'!$AB$27="",1,0)</f>
        <v>0</v>
      </c>
    </row>
    <row r="176" spans="1:1">
      <c r="A176" s="246">
        <f>IF('Форма 2.2 | Т-пит'!$AG$27="",1,0)</f>
        <v>0</v>
      </c>
    </row>
    <row r="177" spans="1:1">
      <c r="A177" s="246">
        <f>IF('Форма 2.2 | Т-пит'!$AI$27="",1,0)</f>
        <v>0</v>
      </c>
    </row>
    <row r="178" spans="1:1">
      <c r="A178" s="246">
        <f>IF('Форма 2.2 | Т-пит'!$AN$27="",1,0)</f>
        <v>0</v>
      </c>
    </row>
    <row r="179" spans="1:1">
      <c r="A179" s="246">
        <f>IF('Форма 2.2 | Т-пит'!$AP$27="",1,0)</f>
        <v>0</v>
      </c>
    </row>
    <row r="180" spans="1:1">
      <c r="A180" s="246">
        <f>IF('Форма 2.2 | Т-пит'!$AU$27="",1,0)</f>
        <v>0</v>
      </c>
    </row>
    <row r="181" spans="1:1">
      <c r="A181" s="246">
        <f>IF('Форма 2.2 | Т-пит'!$AW$27="",1,0)</f>
        <v>0</v>
      </c>
    </row>
    <row r="182" spans="1:1">
      <c r="A182" s="246">
        <f>IF('Форма 2.2 | Т-пит'!$BB$27="",1,0)</f>
        <v>0</v>
      </c>
    </row>
    <row r="183" spans="1:1">
      <c r="A183" s="246">
        <f>IF('Форма 2.2 | Т-пит'!$BD$27="",1,0)</f>
        <v>0</v>
      </c>
    </row>
    <row r="184" spans="1:1">
      <c r="A184" s="246">
        <f>IF('Форма 2.2 | Т-пит'!$BI$27="",1,0)</f>
        <v>0</v>
      </c>
    </row>
    <row r="185" spans="1:1">
      <c r="A185" s="246">
        <f>IF('Форма 2.2 | Т-пит'!$BK$27="",1,0)</f>
        <v>0</v>
      </c>
    </row>
    <row r="186" spans="1:1">
      <c r="A186" s="246">
        <f>IF('Форма 2.2 | Т-пит'!$BP$27="",1,0)</f>
        <v>0</v>
      </c>
    </row>
    <row r="187" spans="1:1">
      <c r="A187" s="246">
        <f>IF('Форма 2.2 | Т-пит'!$BR$27="",1,0)</f>
        <v>0</v>
      </c>
    </row>
    <row r="188" spans="1:1">
      <c r="A188" s="246">
        <f>IF('Форма 2.2 | Т-пит'!$BW$27="",1,0)</f>
        <v>0</v>
      </c>
    </row>
    <row r="189" spans="1:1">
      <c r="A189" s="246">
        <f>IF('Форма 2.2 | Т-пит'!$BY$27="",1,0)</f>
        <v>0</v>
      </c>
    </row>
    <row r="190" spans="1:1">
      <c r="A190" s="246">
        <f>IF('Форма 2.2 | Т-пит'!$CD$27="",1,0)</f>
        <v>0</v>
      </c>
    </row>
    <row r="191" spans="1:1">
      <c r="A191" s="246">
        <f>IF('Форма 2.2 | Т-пит'!$CF$27="",1,0)</f>
        <v>0</v>
      </c>
    </row>
    <row r="192" spans="1:1">
      <c r="A192" s="246">
        <f>IF('Форма 2.2 | Т-пит'!$O$30="",1,0)</f>
        <v>0</v>
      </c>
    </row>
    <row r="193" spans="1:1">
      <c r="A193" s="246">
        <f>IF('Форма 2.2 | Т-пит'!$P$31="",1,0)</f>
        <v>0</v>
      </c>
    </row>
    <row r="194" spans="1:1">
      <c r="A194" s="246">
        <f>IF('Форма 2.2 | Т-пит'!$Q$31="",1,0)</f>
        <v>0</v>
      </c>
    </row>
    <row r="195" spans="1:1">
      <c r="A195" s="246">
        <f>IF('Форма 2.2 | Т-пит'!$R$31="",1,0)</f>
        <v>0</v>
      </c>
    </row>
    <row r="196" spans="1:1">
      <c r="A196" s="246">
        <f>IF('Форма 2.2 | Т-пит'!$T$31="",1,0)</f>
        <v>0</v>
      </c>
    </row>
    <row r="197" spans="1:1">
      <c r="A197" s="246">
        <f>IF('Форма 2.2 | Т-пит'!$W$31="",1,0)</f>
        <v>0</v>
      </c>
    </row>
    <row r="198" spans="1:1">
      <c r="A198" s="246">
        <f>IF('Форма 2.2 | Т-пит'!$X$31="",1,0)</f>
        <v>0</v>
      </c>
    </row>
    <row r="199" spans="1:1">
      <c r="A199" s="246">
        <f>IF('Форма 2.2 | Т-пит'!$Y$31="",1,0)</f>
        <v>0</v>
      </c>
    </row>
    <row r="200" spans="1:1">
      <c r="A200" s="246">
        <f>IF('Форма 2.2 | Т-пит'!$AA$31="",1,0)</f>
        <v>0</v>
      </c>
    </row>
    <row r="201" spans="1:1">
      <c r="A201" s="246">
        <f>IF('Форма 2.2 | Т-пит'!$AD$31="",1,0)</f>
        <v>0</v>
      </c>
    </row>
    <row r="202" spans="1:1">
      <c r="A202" s="246">
        <f>IF('Форма 2.2 | Т-пит'!$AE$31="",1,0)</f>
        <v>0</v>
      </c>
    </row>
    <row r="203" spans="1:1">
      <c r="A203" s="246">
        <f>IF('Форма 2.2 | Т-пит'!$AF$31="",1,0)</f>
        <v>0</v>
      </c>
    </row>
    <row r="204" spans="1:1">
      <c r="A204" s="246">
        <f>IF('Форма 2.2 | Т-пит'!$AH$31="",1,0)</f>
        <v>0</v>
      </c>
    </row>
    <row r="205" spans="1:1">
      <c r="A205" s="246">
        <f>IF('Форма 2.2 | Т-пит'!$AK$31="",1,0)</f>
        <v>0</v>
      </c>
    </row>
    <row r="206" spans="1:1">
      <c r="A206" s="246">
        <f>IF('Форма 2.2 | Т-пит'!$AL$31="",1,0)</f>
        <v>0</v>
      </c>
    </row>
    <row r="207" spans="1:1">
      <c r="A207" s="246">
        <f>IF('Форма 2.2 | Т-пит'!$AM$31="",1,0)</f>
        <v>0</v>
      </c>
    </row>
    <row r="208" spans="1:1">
      <c r="A208" s="246">
        <f>IF('Форма 2.2 | Т-пит'!$AO$31="",1,0)</f>
        <v>0</v>
      </c>
    </row>
    <row r="209" spans="1:1">
      <c r="A209" s="246">
        <f>IF('Форма 2.2 | Т-пит'!$AR$31="",1,0)</f>
        <v>0</v>
      </c>
    </row>
    <row r="210" spans="1:1">
      <c r="A210" s="246">
        <f>IF('Форма 2.2 | Т-пит'!$AS$31="",1,0)</f>
        <v>0</v>
      </c>
    </row>
    <row r="211" spans="1:1">
      <c r="A211" s="246">
        <f>IF('Форма 2.2 | Т-пит'!$AT$31="",1,0)</f>
        <v>0</v>
      </c>
    </row>
    <row r="212" spans="1:1">
      <c r="A212" s="246">
        <f>IF('Форма 2.2 | Т-пит'!$AV$31="",1,0)</f>
        <v>0</v>
      </c>
    </row>
    <row r="213" spans="1:1">
      <c r="A213" s="246">
        <f>IF('Форма 2.2 | Т-пит'!$AY$31="",1,0)</f>
        <v>0</v>
      </c>
    </row>
    <row r="214" spans="1:1">
      <c r="A214" s="246">
        <f>IF('Форма 2.2 | Т-пит'!$AZ$31="",1,0)</f>
        <v>0</v>
      </c>
    </row>
    <row r="215" spans="1:1">
      <c r="A215" s="246">
        <f>IF('Форма 2.2 | Т-пит'!$BA$31="",1,0)</f>
        <v>0</v>
      </c>
    </row>
    <row r="216" spans="1:1">
      <c r="A216" s="246">
        <f>IF('Форма 2.2 | Т-пит'!$BC$31="",1,0)</f>
        <v>0</v>
      </c>
    </row>
    <row r="217" spans="1:1">
      <c r="A217" s="246">
        <f>IF('Форма 2.2 | Т-пит'!$BF$31="",1,0)</f>
        <v>0</v>
      </c>
    </row>
    <row r="218" spans="1:1">
      <c r="A218" s="246">
        <f>IF('Форма 2.2 | Т-пит'!$BG$31="",1,0)</f>
        <v>0</v>
      </c>
    </row>
    <row r="219" spans="1:1">
      <c r="A219" s="246">
        <f>IF('Форма 2.2 | Т-пит'!$BH$31="",1,0)</f>
        <v>0</v>
      </c>
    </row>
    <row r="220" spans="1:1">
      <c r="A220" s="246">
        <f>IF('Форма 2.2 | Т-пит'!$BJ$31="",1,0)</f>
        <v>0</v>
      </c>
    </row>
    <row r="221" spans="1:1">
      <c r="A221" s="246">
        <f>IF('Форма 2.2 | Т-пит'!$BM$31="",1,0)</f>
        <v>0</v>
      </c>
    </row>
    <row r="222" spans="1:1">
      <c r="A222" s="246">
        <f>IF('Форма 2.2 | Т-пит'!$BN$31="",1,0)</f>
        <v>0</v>
      </c>
    </row>
    <row r="223" spans="1:1">
      <c r="A223" s="246">
        <f>IF('Форма 2.2 | Т-пит'!$BO$31="",1,0)</f>
        <v>0</v>
      </c>
    </row>
    <row r="224" spans="1:1">
      <c r="A224" s="246">
        <f>IF('Форма 2.2 | Т-пит'!$BQ$31="",1,0)</f>
        <v>0</v>
      </c>
    </row>
    <row r="225" spans="1:1">
      <c r="A225" s="246">
        <f>IF('Форма 2.2 | Т-пит'!$BT$31="",1,0)</f>
        <v>0</v>
      </c>
    </row>
    <row r="226" spans="1:1">
      <c r="A226" s="246">
        <f>IF('Форма 2.2 | Т-пит'!$BU$31="",1,0)</f>
        <v>0</v>
      </c>
    </row>
    <row r="227" spans="1:1">
      <c r="A227" s="246">
        <f>IF('Форма 2.2 | Т-пит'!$BV$31="",1,0)</f>
        <v>0</v>
      </c>
    </row>
    <row r="228" spans="1:1">
      <c r="A228" s="246">
        <f>IF('Форма 2.2 | Т-пит'!$BX$31="",1,0)</f>
        <v>0</v>
      </c>
    </row>
    <row r="229" spans="1:1">
      <c r="A229" s="246">
        <f>IF('Форма 2.2 | Т-пит'!$CA$31="",1,0)</f>
        <v>0</v>
      </c>
    </row>
    <row r="230" spans="1:1">
      <c r="A230" s="246">
        <f>IF('Форма 2.2 | Т-пит'!$CB$31="",1,0)</f>
        <v>0</v>
      </c>
    </row>
    <row r="231" spans="1:1">
      <c r="A231" s="246">
        <f>IF('Форма 2.2 | Т-пит'!$CC$31="",1,0)</f>
        <v>0</v>
      </c>
    </row>
    <row r="232" spans="1:1">
      <c r="A232" s="246">
        <f>IF('Форма 2.2 | Т-пит'!$CE$31="",1,0)</f>
        <v>0</v>
      </c>
    </row>
    <row r="233" spans="1:1">
      <c r="A233" s="246">
        <f>IF('Форма 2.2 | Т-пит'!$S$31="",1,0)</f>
        <v>0</v>
      </c>
    </row>
    <row r="234" spans="1:1">
      <c r="A234" s="246">
        <f>IF('Форма 2.2 | Т-пит'!$U$31="",1,0)</f>
        <v>0</v>
      </c>
    </row>
    <row r="235" spans="1:1">
      <c r="A235" s="246">
        <f>IF('Форма 2.2 | Т-пит'!$Z$31="",1,0)</f>
        <v>0</v>
      </c>
    </row>
    <row r="236" spans="1:1">
      <c r="A236" s="246">
        <f>IF('Форма 2.2 | Т-пит'!$AB$31="",1,0)</f>
        <v>0</v>
      </c>
    </row>
    <row r="237" spans="1:1">
      <c r="A237" s="246">
        <f>IF('Форма 2.2 | Т-пит'!$AG$31="",1,0)</f>
        <v>0</v>
      </c>
    </row>
    <row r="238" spans="1:1">
      <c r="A238" s="246">
        <f>IF('Форма 2.2 | Т-пит'!$AI$31="",1,0)</f>
        <v>0</v>
      </c>
    </row>
    <row r="239" spans="1:1">
      <c r="A239" s="246">
        <f>IF('Форма 2.2 | Т-пит'!$AN$31="",1,0)</f>
        <v>0</v>
      </c>
    </row>
    <row r="240" spans="1:1">
      <c r="A240" s="246">
        <f>IF('Форма 2.2 | Т-пит'!$AP$31="",1,0)</f>
        <v>0</v>
      </c>
    </row>
    <row r="241" spans="1:1">
      <c r="A241" s="246">
        <f>IF('Форма 2.2 | Т-пит'!$AU$31="",1,0)</f>
        <v>0</v>
      </c>
    </row>
    <row r="242" spans="1:1">
      <c r="A242" s="246">
        <f>IF('Форма 2.2 | Т-пит'!$AW$31="",1,0)</f>
        <v>0</v>
      </c>
    </row>
    <row r="243" spans="1:1">
      <c r="A243" s="246">
        <f>IF('Форма 2.2 | Т-пит'!$BB$31="",1,0)</f>
        <v>0</v>
      </c>
    </row>
    <row r="244" spans="1:1">
      <c r="A244" s="246">
        <f>IF('Форма 2.2 | Т-пит'!$BD$31="",1,0)</f>
        <v>0</v>
      </c>
    </row>
    <row r="245" spans="1:1">
      <c r="A245" s="246">
        <f>IF('Форма 2.2 | Т-пит'!$BI$31="",1,0)</f>
        <v>0</v>
      </c>
    </row>
    <row r="246" spans="1:1">
      <c r="A246" s="246">
        <f>IF('Форма 2.2 | Т-пит'!$BK$31="",1,0)</f>
        <v>0</v>
      </c>
    </row>
    <row r="247" spans="1:1">
      <c r="A247" s="246">
        <f>IF('Форма 2.2 | Т-пит'!$BP$31="",1,0)</f>
        <v>0</v>
      </c>
    </row>
    <row r="248" spans="1:1">
      <c r="A248" s="246">
        <f>IF('Форма 2.2 | Т-пит'!$BR$31="",1,0)</f>
        <v>0</v>
      </c>
    </row>
    <row r="249" spans="1:1">
      <c r="A249" s="246">
        <f>IF('Форма 2.2 | Т-пит'!$BW$31="",1,0)</f>
        <v>0</v>
      </c>
    </row>
    <row r="250" spans="1:1">
      <c r="A250" s="246">
        <f>IF('Форма 2.2 | Т-пит'!$BY$31="",1,0)</f>
        <v>0</v>
      </c>
    </row>
    <row r="251" spans="1:1">
      <c r="A251" s="246">
        <f>IF('Форма 2.2 | Т-пит'!$CD$31="",1,0)</f>
        <v>0</v>
      </c>
    </row>
    <row r="252" spans="1:1">
      <c r="A252" s="246">
        <f>IF('Форма 2.2 | Т-пит'!$CF$31="",1,0)</f>
        <v>0</v>
      </c>
    </row>
    <row r="253" spans="1:1">
      <c r="A253" s="246">
        <f>IF('Форма 2.11'!$E$13="",1,0)</f>
        <v>0</v>
      </c>
    </row>
    <row r="254" spans="1:1">
      <c r="A254" s="246">
        <f>IF('Форма 2.11'!$F$13="",1,0)</f>
        <v>0</v>
      </c>
    </row>
    <row r="255" spans="1:1">
      <c r="A255" s="246">
        <f>IF('Форма 2.11'!$E$14="",1,0)</f>
        <v>0</v>
      </c>
    </row>
    <row r="256" spans="1:1">
      <c r="A256" s="246">
        <f>IF('Форма 2.11'!$F$14="",1,0)</f>
        <v>0</v>
      </c>
    </row>
    <row r="257" spans="1:1">
      <c r="A257" s="246">
        <f>IF('Форма 2.11'!$E$15="",1,0)</f>
        <v>0</v>
      </c>
    </row>
    <row r="258" spans="1:1">
      <c r="A258" s="246">
        <f>IF('Форма 2.11'!$F$15="",1,0)</f>
        <v>0</v>
      </c>
    </row>
    <row r="259" spans="1:1">
      <c r="A259" s="246">
        <f>IF('Форма 2.11'!$E$16="",1,0)</f>
        <v>0</v>
      </c>
    </row>
    <row r="260" spans="1:1">
      <c r="A260" s="246">
        <f>IF('Форма 2.11'!$F$16="",1,0)</f>
        <v>0</v>
      </c>
    </row>
    <row r="261" spans="1:1">
      <c r="A261" s="246">
        <f>IF('Форма 2.11'!$E$17="",1,0)</f>
        <v>0</v>
      </c>
    </row>
    <row r="262" spans="1:1">
      <c r="A262" s="246">
        <f>IF('Форма 2.11'!$F$17="",1,0)</f>
        <v>0</v>
      </c>
    </row>
  </sheetData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workbookViewId="0"/>
  </sheetViews>
  <sheetFormatPr defaultRowHeight="11.25"/>
  <cols>
    <col min="1" max="16384" width="9.140625" style="634"/>
  </cols>
  <sheetData>
    <row r="1" spans="1:3">
      <c r="A1" s="634" t="s">
        <v>1437</v>
      </c>
      <c r="B1" s="634" t="s">
        <v>1438</v>
      </c>
      <c r="C1" s="634" t="s">
        <v>916</v>
      </c>
    </row>
    <row r="2" spans="1:3">
      <c r="A2" s="634">
        <v>4189678</v>
      </c>
      <c r="B2" s="634" t="s">
        <v>840</v>
      </c>
      <c r="C2" s="634" t="s">
        <v>841</v>
      </c>
    </row>
    <row r="3" spans="1:3">
      <c r="A3" s="634">
        <v>4190415</v>
      </c>
      <c r="B3" s="634" t="s">
        <v>842</v>
      </c>
      <c r="C3" s="634" t="s">
        <v>841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21"/>
  <sheetViews>
    <sheetView showGridLines="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919</v>
      </c>
      <c r="B1" s="119" t="s">
        <v>920</v>
      </c>
      <c r="C1" s="119" t="s">
        <v>921</v>
      </c>
      <c r="D1" s="9"/>
    </row>
    <row r="2" spans="1:4">
      <c r="A2" s="624">
        <v>43453.365972222222</v>
      </c>
      <c r="B2" s="11" t="s">
        <v>83</v>
      </c>
      <c r="C2" s="11" t="s">
        <v>1340</v>
      </c>
    </row>
    <row r="3" spans="1:4">
      <c r="A3" s="624">
        <v>43453.365995370368</v>
      </c>
      <c r="B3" s="11" t="s">
        <v>84</v>
      </c>
      <c r="C3" s="11" t="s">
        <v>1340</v>
      </c>
    </row>
    <row r="4" spans="1:4">
      <c r="A4" s="624">
        <v>43453.368969907409</v>
      </c>
      <c r="B4" s="11" t="s">
        <v>83</v>
      </c>
      <c r="C4" s="11" t="s">
        <v>1340</v>
      </c>
    </row>
    <row r="5" spans="1:4">
      <c r="A5" s="624">
        <v>43453.368981481479</v>
      </c>
      <c r="B5" s="11" t="s">
        <v>84</v>
      </c>
      <c r="C5" s="11" t="s">
        <v>1340</v>
      </c>
    </row>
    <row r="6" spans="1:4">
      <c r="A6" s="624">
        <v>43453.369131944448</v>
      </c>
      <c r="B6" s="11" t="s">
        <v>83</v>
      </c>
      <c r="C6" s="11" t="s">
        <v>1340</v>
      </c>
    </row>
    <row r="7" spans="1:4">
      <c r="A7" s="624">
        <v>43453.369143518517</v>
      </c>
      <c r="B7" s="11" t="s">
        <v>84</v>
      </c>
      <c r="C7" s="11" t="s">
        <v>1340</v>
      </c>
    </row>
    <row r="8" spans="1:4">
      <c r="A8" s="624">
        <v>43453.370324074072</v>
      </c>
      <c r="B8" s="11" t="s">
        <v>83</v>
      </c>
      <c r="C8" s="11" t="s">
        <v>1340</v>
      </c>
    </row>
    <row r="9" spans="1:4">
      <c r="A9" s="624">
        <v>43453.370335648149</v>
      </c>
      <c r="B9" s="11" t="s">
        <v>84</v>
      </c>
      <c r="C9" s="11" t="s">
        <v>1340</v>
      </c>
    </row>
    <row r="10" spans="1:4">
      <c r="A10" s="624">
        <v>43458.391967592594</v>
      </c>
      <c r="B10" s="11" t="s">
        <v>83</v>
      </c>
      <c r="C10" s="11" t="s">
        <v>1340</v>
      </c>
    </row>
    <row r="11" spans="1:4">
      <c r="A11" s="624">
        <v>43458.391979166663</v>
      </c>
      <c r="B11" s="11" t="s">
        <v>84</v>
      </c>
      <c r="C11" s="11" t="s">
        <v>1340</v>
      </c>
    </row>
    <row r="12" spans="1:4">
      <c r="A12" s="624">
        <v>43458.602719907409</v>
      </c>
      <c r="B12" s="11" t="s">
        <v>83</v>
      </c>
      <c r="C12" s="11" t="s">
        <v>1340</v>
      </c>
    </row>
    <row r="13" spans="1:4">
      <c r="A13" s="624">
        <v>43458.602731481478</v>
      </c>
      <c r="B13" s="11" t="s">
        <v>84</v>
      </c>
      <c r="C13" s="11" t="s">
        <v>1340</v>
      </c>
    </row>
    <row r="14" spans="1:4">
      <c r="A14" s="624">
        <v>43458.634583333333</v>
      </c>
      <c r="B14" s="11" t="s">
        <v>83</v>
      </c>
      <c r="C14" s="11" t="s">
        <v>1340</v>
      </c>
    </row>
    <row r="15" spans="1:4">
      <c r="A15" s="624">
        <v>43458.634594907409</v>
      </c>
      <c r="B15" s="11" t="s">
        <v>84</v>
      </c>
      <c r="C15" s="11" t="s">
        <v>1340</v>
      </c>
    </row>
    <row r="16" spans="1:4">
      <c r="A16" s="624">
        <v>43459.385115740741</v>
      </c>
      <c r="B16" s="11" t="s">
        <v>83</v>
      </c>
      <c r="C16" s="11" t="s">
        <v>1340</v>
      </c>
    </row>
    <row r="17" spans="1:3">
      <c r="A17" s="624">
        <v>43459.385127314818</v>
      </c>
      <c r="B17" s="11" t="s">
        <v>84</v>
      </c>
      <c r="C17" s="11" t="s">
        <v>1340</v>
      </c>
    </row>
    <row r="18" spans="1:3">
      <c r="A18" s="624">
        <v>43460.612361111111</v>
      </c>
      <c r="B18" s="11" t="s">
        <v>83</v>
      </c>
      <c r="C18" s="11" t="s">
        <v>1340</v>
      </c>
    </row>
    <row r="19" spans="1:3">
      <c r="A19" s="624">
        <v>43460.612407407411</v>
      </c>
      <c r="B19" s="11" t="s">
        <v>84</v>
      </c>
      <c r="C19" s="11" t="s">
        <v>1340</v>
      </c>
    </row>
    <row r="20" spans="1:3">
      <c r="A20" s="624">
        <v>43461.357824074075</v>
      </c>
      <c r="B20" s="11" t="s">
        <v>83</v>
      </c>
      <c r="C20" s="11" t="s">
        <v>1340</v>
      </c>
    </row>
    <row r="21" spans="1:3">
      <c r="A21" s="624">
        <v>43461.357835648145</v>
      </c>
      <c r="B21" s="11" t="s">
        <v>84</v>
      </c>
      <c r="C21" s="11" t="s">
        <v>1340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workbookViewId="0"/>
  </sheetViews>
  <sheetFormatPr defaultRowHeight="11.25"/>
  <cols>
    <col min="1" max="1" width="9.140625" style="383"/>
    <col min="2" max="2" width="66" style="383" customWidth="1"/>
    <col min="3" max="16384" width="9.140625" style="383"/>
  </cols>
  <sheetData>
    <row r="3" spans="2:2">
      <c r="B3" s="485" t="s">
        <v>10</v>
      </c>
    </row>
    <row r="4" spans="2:2">
      <c r="B4" s="485" t="s">
        <v>1441</v>
      </c>
    </row>
    <row r="5" spans="2:2">
      <c r="B5" s="485" t="s">
        <v>1442</v>
      </c>
    </row>
    <row r="6" spans="2:2">
      <c r="B6" s="485" t="s">
        <v>1443</v>
      </c>
    </row>
  </sheetData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6"/>
    <col min="2" max="16384" width="9.140625" style="25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workbookViewId="0"/>
  </sheetViews>
  <sheetFormatPr defaultRowHeight="15"/>
  <cols>
    <col min="1" max="1" width="38.42578125" style="352" customWidth="1"/>
    <col min="2" max="16384" width="9.140625" style="352"/>
  </cols>
  <sheetData>
    <row r="1" spans="1:5">
      <c r="A1" s="353" t="s">
        <v>1286</v>
      </c>
      <c r="B1" s="353" t="s">
        <v>1287</v>
      </c>
      <c r="C1" s="353"/>
      <c r="D1" s="353"/>
      <c r="E1" s="353"/>
    </row>
    <row r="2" spans="1:5">
      <c r="A2" s="353"/>
      <c r="B2" s="353"/>
      <c r="C2" s="353"/>
      <c r="D2" s="353"/>
      <c r="E2" s="353"/>
    </row>
    <row r="3" spans="1:5">
      <c r="A3" s="353"/>
      <c r="B3" s="353"/>
      <c r="C3" s="353"/>
      <c r="D3" s="353"/>
      <c r="E3" s="353"/>
    </row>
    <row r="4" spans="1:5">
      <c r="A4" s="353"/>
      <c r="B4" s="353"/>
      <c r="C4" s="353"/>
      <c r="D4" s="353"/>
      <c r="E4" s="353"/>
    </row>
    <row r="5" spans="1:5">
      <c r="A5" s="353"/>
      <c r="B5" s="353"/>
      <c r="C5" s="353"/>
      <c r="D5" s="353"/>
      <c r="E5" s="353"/>
    </row>
    <row r="6" spans="1:5">
      <c r="A6" s="353"/>
      <c r="B6" s="353"/>
      <c r="C6" s="353"/>
      <c r="D6" s="353"/>
      <c r="E6" s="353"/>
    </row>
    <row r="7" spans="1:5">
      <c r="A7" s="353"/>
      <c r="B7" s="353"/>
      <c r="C7" s="353"/>
      <c r="D7" s="353"/>
      <c r="E7" s="353"/>
    </row>
    <row r="8" spans="1:5">
      <c r="A8" s="353"/>
      <c r="B8" s="353"/>
      <c r="C8" s="353"/>
      <c r="D8" s="353"/>
      <c r="E8" s="353"/>
    </row>
  </sheetData>
  <sheetProtection formatColumns="0" formatRows="0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7"/>
  <sheetViews>
    <sheetView showGridLines="0" workbookViewId="0"/>
  </sheetViews>
  <sheetFormatPr defaultRowHeight="11.25"/>
  <cols>
    <col min="1" max="1" width="9.140625" style="634"/>
    <col min="2" max="2" width="65.28515625" style="634" customWidth="1"/>
    <col min="3" max="3" width="41" style="634" customWidth="1"/>
    <col min="4" max="16384" width="9.140625" style="634"/>
  </cols>
  <sheetData>
    <row r="1" spans="1:2">
      <c r="A1" s="634" t="s">
        <v>1179</v>
      </c>
      <c r="B1" s="634" t="s">
        <v>1180</v>
      </c>
    </row>
    <row r="2" spans="1:2">
      <c r="A2" s="634">
        <v>4189680</v>
      </c>
      <c r="B2" s="634" t="s">
        <v>1237</v>
      </c>
    </row>
    <row r="3" spans="1:2">
      <c r="A3" s="634">
        <v>4189681</v>
      </c>
      <c r="B3" s="634" t="s">
        <v>1234</v>
      </c>
    </row>
    <row r="4" spans="1:2">
      <c r="A4" s="634">
        <v>4189682</v>
      </c>
      <c r="B4" s="634" t="s">
        <v>1233</v>
      </c>
    </row>
    <row r="5" spans="1:2">
      <c r="A5" s="634">
        <v>4189683</v>
      </c>
      <c r="B5" s="634" t="s">
        <v>1232</v>
      </c>
    </row>
    <row r="6" spans="1:2">
      <c r="A6" s="634">
        <v>4189684</v>
      </c>
      <c r="B6" s="634" t="s">
        <v>1236</v>
      </c>
    </row>
    <row r="7" spans="1:2">
      <c r="A7" s="634">
        <v>4189685</v>
      </c>
      <c r="B7" s="634" t="s">
        <v>1235</v>
      </c>
    </row>
  </sheetData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8"/>
  <sheetViews>
    <sheetView showGridLines="0" workbookViewId="0"/>
  </sheetViews>
  <sheetFormatPr defaultRowHeight="11.25"/>
  <cols>
    <col min="1" max="1" width="9.140625" style="634"/>
    <col min="2" max="2" width="65.28515625" style="634" customWidth="1"/>
    <col min="3" max="3" width="41" style="634" customWidth="1"/>
    <col min="4" max="16384" width="9.140625" style="634"/>
  </cols>
  <sheetData>
    <row r="1" spans="1:2">
      <c r="A1" s="634" t="s">
        <v>1179</v>
      </c>
      <c r="B1" s="634" t="s">
        <v>1181</v>
      </c>
    </row>
    <row r="2" spans="1:2">
      <c r="A2" s="634">
        <v>4189671</v>
      </c>
      <c r="B2" s="634" t="s">
        <v>834</v>
      </c>
    </row>
    <row r="3" spans="1:2">
      <c r="A3" s="634">
        <v>4189672</v>
      </c>
      <c r="B3" s="634" t="s">
        <v>835</v>
      </c>
    </row>
    <row r="4" spans="1:2">
      <c r="A4" s="634">
        <v>4189673</v>
      </c>
      <c r="B4" s="634" t="s">
        <v>836</v>
      </c>
    </row>
    <row r="5" spans="1:2">
      <c r="A5" s="634">
        <v>4189674</v>
      </c>
      <c r="B5" s="634" t="s">
        <v>837</v>
      </c>
    </row>
    <row r="6" spans="1:2">
      <c r="A6" s="634">
        <v>4189675</v>
      </c>
      <c r="B6" s="634" t="s">
        <v>838</v>
      </c>
    </row>
    <row r="7" spans="1:2">
      <c r="A7" s="634">
        <v>4189676</v>
      </c>
      <c r="B7" s="634" t="s">
        <v>839</v>
      </c>
    </row>
    <row r="8" spans="1:2">
      <c r="A8" s="634">
        <v>4189677</v>
      </c>
      <c r="B8" s="634" t="s">
        <v>1238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40"/>
  </cols>
  <sheetData>
    <row r="1" spans="1:1">
      <c r="A1" s="53"/>
    </row>
  </sheetData>
  <phoneticPr fontId="8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63"/>
  <sheetViews>
    <sheetView showGridLines="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906</v>
      </c>
      <c r="B1" s="3" t="s">
        <v>907</v>
      </c>
    </row>
    <row r="2" spans="1:2">
      <c r="A2" t="s">
        <v>1308</v>
      </c>
      <c r="B2" t="s">
        <v>925</v>
      </c>
    </row>
    <row r="3" spans="1:2">
      <c r="A3" t="s">
        <v>1309</v>
      </c>
      <c r="B3" t="s">
        <v>1502</v>
      </c>
    </row>
    <row r="4" spans="1:2">
      <c r="A4" t="s">
        <v>1310</v>
      </c>
      <c r="B4" t="s">
        <v>1410</v>
      </c>
    </row>
    <row r="5" spans="1:2">
      <c r="A5" t="s">
        <v>1312</v>
      </c>
      <c r="B5" t="s">
        <v>1324</v>
      </c>
    </row>
    <row r="6" spans="1:2">
      <c r="A6" t="s">
        <v>1311</v>
      </c>
      <c r="B6" t="s">
        <v>1325</v>
      </c>
    </row>
    <row r="7" spans="1:2">
      <c r="A7" t="s">
        <v>1430</v>
      </c>
      <c r="B7" t="s">
        <v>1326</v>
      </c>
    </row>
    <row r="8" spans="1:2">
      <c r="A8" t="s">
        <v>1314</v>
      </c>
      <c r="B8" t="s">
        <v>1411</v>
      </c>
    </row>
    <row r="9" spans="1:2">
      <c r="A9" t="s">
        <v>1431</v>
      </c>
      <c r="B9" t="s">
        <v>1327</v>
      </c>
    </row>
    <row r="10" spans="1:2">
      <c r="A10" t="s">
        <v>1315</v>
      </c>
      <c r="B10" t="s">
        <v>1328</v>
      </c>
    </row>
    <row r="11" spans="1:2">
      <c r="A11" t="s">
        <v>1432</v>
      </c>
      <c r="B11" t="s">
        <v>1329</v>
      </c>
    </row>
    <row r="12" spans="1:2">
      <c r="A12" t="s">
        <v>1316</v>
      </c>
      <c r="B12" t="s">
        <v>1184</v>
      </c>
    </row>
    <row r="13" spans="1:2">
      <c r="A13" t="s">
        <v>1433</v>
      </c>
      <c r="B13" t="s">
        <v>910</v>
      </c>
    </row>
    <row r="14" spans="1:2">
      <c r="A14" t="s">
        <v>1313</v>
      </c>
      <c r="B14" t="s">
        <v>1269</v>
      </c>
    </row>
    <row r="15" spans="1:2">
      <c r="A15" t="s">
        <v>1434</v>
      </c>
      <c r="B15" t="s">
        <v>1338</v>
      </c>
    </row>
    <row r="16" spans="1:2">
      <c r="A16" t="s">
        <v>1317</v>
      </c>
      <c r="B16" t="s">
        <v>1099</v>
      </c>
    </row>
    <row r="17" spans="1:2">
      <c r="A17" t="s">
        <v>1435</v>
      </c>
      <c r="B17" t="s">
        <v>923</v>
      </c>
    </row>
    <row r="18" spans="1:2">
      <c r="A18" t="s">
        <v>1318</v>
      </c>
      <c r="B18" t="s">
        <v>912</v>
      </c>
    </row>
    <row r="19" spans="1:2">
      <c r="A19" t="s">
        <v>1519</v>
      </c>
      <c r="B19" t="s">
        <v>924</v>
      </c>
    </row>
    <row r="20" spans="1:2">
      <c r="A20" t="s">
        <v>1409</v>
      </c>
      <c r="B20" t="s">
        <v>1330</v>
      </c>
    </row>
    <row r="21" spans="1:2">
      <c r="A21" t="s">
        <v>1319</v>
      </c>
      <c r="B21" t="s">
        <v>922</v>
      </c>
    </row>
    <row r="22" spans="1:2">
      <c r="A22" t="s">
        <v>1320</v>
      </c>
      <c r="B22" t="s">
        <v>911</v>
      </c>
    </row>
    <row r="23" spans="1:2">
      <c r="A23" t="s">
        <v>1321</v>
      </c>
      <c r="B23" t="s">
        <v>913</v>
      </c>
    </row>
    <row r="24" spans="1:2">
      <c r="A24" t="s">
        <v>1322</v>
      </c>
      <c r="B24" t="s">
        <v>1267</v>
      </c>
    </row>
    <row r="25" spans="1:2">
      <c r="A25" t="s">
        <v>1323</v>
      </c>
      <c r="B25" t="s">
        <v>862</v>
      </c>
    </row>
    <row r="26" spans="1:2">
      <c r="A26"/>
      <c r="B26" t="s">
        <v>931</v>
      </c>
    </row>
    <row r="27" spans="1:2">
      <c r="A27"/>
      <c r="B27" t="s">
        <v>863</v>
      </c>
    </row>
    <row r="28" spans="1:2">
      <c r="A28"/>
      <c r="B28" t="s">
        <v>1268</v>
      </c>
    </row>
    <row r="29" spans="1:2">
      <c r="A29"/>
      <c r="B29" t="s">
        <v>1503</v>
      </c>
    </row>
    <row r="30" spans="1:2">
      <c r="A30"/>
      <c r="B30" t="s">
        <v>1331</v>
      </c>
    </row>
    <row r="31" spans="1:2">
      <c r="A31"/>
      <c r="B31" t="s">
        <v>908</v>
      </c>
    </row>
    <row r="32" spans="1:2">
      <c r="A32"/>
      <c r="B32" t="s">
        <v>1029</v>
      </c>
    </row>
    <row r="33" spans="1:2">
      <c r="A33"/>
      <c r="B33" t="s">
        <v>1436</v>
      </c>
    </row>
    <row r="34" spans="1:2">
      <c r="A34"/>
      <c r="B34" t="s">
        <v>1412</v>
      </c>
    </row>
    <row r="35" spans="1:2">
      <c r="A35"/>
      <c r="B35" t="s">
        <v>1185</v>
      </c>
    </row>
    <row r="36" spans="1:2">
      <c r="A36"/>
      <c r="B36" t="s">
        <v>1128</v>
      </c>
    </row>
    <row r="37" spans="1:2">
      <c r="A37"/>
      <c r="B37" t="s">
        <v>1183</v>
      </c>
    </row>
    <row r="38" spans="1:2">
      <c r="A38"/>
      <c r="B38" t="s">
        <v>1048</v>
      </c>
    </row>
    <row r="39" spans="1:2">
      <c r="A39"/>
      <c r="B39" t="s">
        <v>1030</v>
      </c>
    </row>
    <row r="40" spans="1:2">
      <c r="A40"/>
      <c r="B40" t="s">
        <v>1027</v>
      </c>
    </row>
    <row r="41" spans="1:2">
      <c r="A41"/>
      <c r="B41" t="s">
        <v>1070</v>
      </c>
    </row>
    <row r="42" spans="1:2">
      <c r="A42"/>
      <c r="B42" t="s">
        <v>1028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opLeftCell="D2" workbookViewId="0">
      <selection activeCell="F21" sqref="F21"/>
    </sheetView>
  </sheetViews>
  <sheetFormatPr defaultRowHeight="11.25"/>
  <cols>
    <col min="1" max="1" width="10.7109375" style="290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19" customFormat="1" ht="3" customHeight="1">
      <c r="A1" s="517"/>
      <c r="B1" s="518"/>
      <c r="F1" s="519">
        <v>26373632</v>
      </c>
      <c r="G1" s="520"/>
      <c r="I1" s="520"/>
    </row>
    <row r="2" spans="1:12" s="17" customFormat="1" ht="14.25">
      <c r="A2" s="289"/>
      <c r="B2" s="90"/>
      <c r="E2" s="525" t="str">
        <f>"Код шаблона: " &amp; GetCode()</f>
        <v>Код шаблона: FAS.JKH.OPEN.INFO.PRICE.HVS</v>
      </c>
      <c r="F2" s="591"/>
      <c r="G2" s="524"/>
      <c r="H2" s="524"/>
      <c r="I2" s="524"/>
      <c r="J2" s="524"/>
      <c r="K2" s="524"/>
      <c r="L2" s="524"/>
    </row>
    <row r="3" spans="1:12" ht="14.25">
      <c r="E3" s="526" t="str">
        <f>"Версия " &amp; GetVersion()</f>
        <v>Версия 1.0.1</v>
      </c>
      <c r="F3" s="591"/>
      <c r="G3" s="42"/>
      <c r="H3" s="42"/>
      <c r="I3" s="42"/>
      <c r="J3" s="42"/>
      <c r="K3" s="42"/>
      <c r="L3" s="385"/>
    </row>
    <row r="4" spans="1:12" s="504" customFormat="1" ht="6">
      <c r="A4" s="498"/>
      <c r="B4" s="499"/>
      <c r="C4" s="500"/>
      <c r="D4" s="501"/>
      <c r="E4" s="521"/>
      <c r="F4" s="522"/>
      <c r="G4" s="523"/>
      <c r="I4" s="505"/>
    </row>
    <row r="5" spans="1:12" ht="22.5">
      <c r="D5" s="23"/>
      <c r="E5" s="655" t="s">
        <v>1341</v>
      </c>
      <c r="F5" s="656"/>
      <c r="G5" s="582"/>
      <c r="J5" s="437"/>
    </row>
    <row r="6" spans="1:12" s="504" customFormat="1" ht="6">
      <c r="A6" s="498"/>
      <c r="B6" s="499"/>
      <c r="C6" s="500"/>
      <c r="D6" s="501"/>
      <c r="E6" s="506"/>
      <c r="F6" s="507"/>
      <c r="G6" s="508"/>
      <c r="I6" s="505"/>
    </row>
    <row r="7" spans="1:12" ht="27">
      <c r="D7" s="23"/>
      <c r="E7" s="24" t="s">
        <v>901</v>
      </c>
      <c r="F7" s="464" t="s">
        <v>946</v>
      </c>
      <c r="G7" s="516"/>
    </row>
    <row r="8" spans="1:12" s="504" customFormat="1" ht="6">
      <c r="A8" s="498"/>
      <c r="B8" s="499"/>
      <c r="C8" s="500"/>
      <c r="D8" s="501"/>
      <c r="E8" s="502"/>
      <c r="F8" s="503"/>
      <c r="G8" s="501"/>
      <c r="I8" s="505"/>
    </row>
    <row r="9" spans="1:12" ht="27">
      <c r="D9" s="23"/>
      <c r="E9" s="24" t="s">
        <v>1388</v>
      </c>
      <c r="F9" s="481" t="s">
        <v>934</v>
      </c>
      <c r="G9" s="515"/>
    </row>
    <row r="10" spans="1:12" s="504" customFormat="1" ht="6">
      <c r="A10" s="509"/>
      <c r="B10" s="499"/>
      <c r="C10" s="500"/>
      <c r="D10" s="510"/>
      <c r="E10" s="506"/>
      <c r="F10" s="511"/>
      <c r="G10" s="512"/>
      <c r="I10" s="505"/>
    </row>
    <row r="11" spans="1:12" ht="27">
      <c r="A11" s="292"/>
      <c r="D11" s="23"/>
      <c r="E11" s="81" t="s">
        <v>1386</v>
      </c>
      <c r="F11" s="625" t="s">
        <v>843</v>
      </c>
      <c r="G11" s="513"/>
    </row>
    <row r="12" spans="1:12" ht="27">
      <c r="D12" s="23"/>
      <c r="E12" s="81" t="s">
        <v>1387</v>
      </c>
      <c r="F12" s="625" t="s">
        <v>844</v>
      </c>
      <c r="G12" s="515"/>
    </row>
    <row r="13" spans="1:12" s="606" customFormat="1" ht="5.25">
      <c r="A13" s="612"/>
      <c r="B13" s="518"/>
      <c r="C13" s="611"/>
      <c r="D13" s="610"/>
      <c r="E13" s="609"/>
      <c r="F13" s="608"/>
      <c r="G13" s="607"/>
      <c r="I13" s="520"/>
    </row>
    <row r="14" spans="1:12" ht="27">
      <c r="D14" s="23"/>
      <c r="E14" s="81" t="s">
        <v>1224</v>
      </c>
      <c r="F14" s="616" t="s">
        <v>891</v>
      </c>
      <c r="G14" s="515"/>
    </row>
    <row r="15" spans="1:12" ht="27" hidden="1">
      <c r="D15" s="23"/>
      <c r="E15" s="81" t="s">
        <v>1148</v>
      </c>
      <c r="F15" s="613" t="s">
        <v>85</v>
      </c>
      <c r="G15" s="515"/>
    </row>
    <row r="16" spans="1:12" ht="27" hidden="1">
      <c r="D16" s="23"/>
      <c r="E16" s="81" t="s">
        <v>71</v>
      </c>
      <c r="F16" s="613"/>
      <c r="G16" s="515"/>
    </row>
    <row r="17" spans="1:9" ht="19.5">
      <c r="D17" s="23"/>
      <c r="E17" s="24"/>
      <c r="F17" s="594" t="s">
        <v>76</v>
      </c>
      <c r="G17" s="20"/>
    </row>
    <row r="18" spans="1:9" ht="27">
      <c r="D18" s="23"/>
      <c r="E18" s="81" t="s">
        <v>1424</v>
      </c>
      <c r="F18" s="616" t="s">
        <v>2</v>
      </c>
      <c r="G18" s="515"/>
    </row>
    <row r="19" spans="1:9" ht="27">
      <c r="D19" s="23"/>
      <c r="E19" s="81" t="s">
        <v>60</v>
      </c>
      <c r="F19" s="617" t="s">
        <v>33</v>
      </c>
      <c r="G19" s="515"/>
    </row>
    <row r="20" spans="1:9" ht="27">
      <c r="D20" s="23"/>
      <c r="E20" s="81" t="s">
        <v>59</v>
      </c>
      <c r="F20" s="616" t="s">
        <v>34</v>
      </c>
      <c r="G20" s="515"/>
    </row>
    <row r="21" spans="1:9" ht="27">
      <c r="D21" s="23"/>
      <c r="E21" s="81" t="s">
        <v>1423</v>
      </c>
      <c r="F21" s="616" t="s">
        <v>52</v>
      </c>
      <c r="G21" s="515"/>
    </row>
    <row r="22" spans="1:9" ht="19.5" hidden="1">
      <c r="D22" s="23"/>
      <c r="E22" s="24"/>
      <c r="F22" s="594" t="s">
        <v>77</v>
      </c>
      <c r="G22" s="20"/>
    </row>
    <row r="23" spans="1:9" ht="27" hidden="1">
      <c r="D23" s="23"/>
      <c r="E23" s="81" t="s">
        <v>78</v>
      </c>
      <c r="F23" s="614"/>
      <c r="G23" s="515"/>
    </row>
    <row r="24" spans="1:9" ht="27" hidden="1">
      <c r="D24" s="23"/>
      <c r="E24" s="81" t="s">
        <v>79</v>
      </c>
      <c r="F24" s="613"/>
      <c r="G24" s="515"/>
    </row>
    <row r="25" spans="1:9" ht="27" hidden="1">
      <c r="D25" s="23"/>
      <c r="E25" s="81" t="s">
        <v>80</v>
      </c>
      <c r="F25" s="614"/>
      <c r="G25" s="515"/>
    </row>
    <row r="26" spans="1:9" ht="27" hidden="1">
      <c r="D26" s="23"/>
      <c r="E26" s="81" t="s">
        <v>1423</v>
      </c>
      <c r="F26" s="614"/>
      <c r="G26" s="515"/>
    </row>
    <row r="27" spans="1:9" s="504" customFormat="1" ht="35.1" customHeight="1">
      <c r="A27" s="509"/>
      <c r="B27" s="499"/>
      <c r="C27" s="500"/>
      <c r="D27" s="510"/>
      <c r="E27" s="506"/>
      <c r="F27" s="511"/>
      <c r="G27" s="512"/>
      <c r="I27" s="505"/>
    </row>
    <row r="28" spans="1:9" ht="27">
      <c r="D28" s="23"/>
      <c r="E28" s="81" t="s">
        <v>1019</v>
      </c>
      <c r="F28" s="481" t="s">
        <v>934</v>
      </c>
      <c r="G28" s="515"/>
    </row>
    <row r="29" spans="1:9" ht="27">
      <c r="C29" s="27"/>
      <c r="D29" s="28"/>
      <c r="E29" s="29" t="s">
        <v>928</v>
      </c>
      <c r="F29" s="465" t="s">
        <v>0</v>
      </c>
      <c r="G29" s="514"/>
    </row>
    <row r="30" spans="1:9" ht="27" hidden="1">
      <c r="C30" s="27"/>
      <c r="D30" s="28"/>
      <c r="E30" s="51" t="s">
        <v>1052</v>
      </c>
      <c r="F30" s="614"/>
      <c r="G30" s="514"/>
    </row>
    <row r="31" spans="1:9" ht="27">
      <c r="C31" s="27"/>
      <c r="D31" s="28"/>
      <c r="E31" s="29" t="s">
        <v>902</v>
      </c>
      <c r="F31" s="465" t="s">
        <v>1</v>
      </c>
      <c r="G31" s="514"/>
    </row>
    <row r="32" spans="1:9" ht="27">
      <c r="C32" s="27"/>
      <c r="D32" s="28"/>
      <c r="E32" s="29" t="s">
        <v>903</v>
      </c>
      <c r="F32" s="465" t="s">
        <v>845</v>
      </c>
      <c r="G32" s="514"/>
      <c r="H32" s="30"/>
    </row>
    <row r="33" spans="1:9" s="504" customFormat="1" ht="6">
      <c r="A33" s="509"/>
      <c r="B33" s="499"/>
      <c r="C33" s="500"/>
      <c r="D33" s="510"/>
      <c r="E33" s="506"/>
      <c r="F33" s="511"/>
      <c r="G33" s="512"/>
      <c r="I33" s="505"/>
    </row>
    <row r="34" spans="1:9" ht="27">
      <c r="A34" s="291"/>
      <c r="D34" s="25"/>
      <c r="E34" s="81" t="s">
        <v>1092</v>
      </c>
      <c r="F34" s="618" t="s">
        <v>1053</v>
      </c>
      <c r="G34" s="513"/>
    </row>
    <row r="35" spans="1:9" s="504" customFormat="1" ht="6">
      <c r="A35" s="498"/>
      <c r="B35" s="499"/>
      <c r="C35" s="500"/>
      <c r="D35" s="501"/>
      <c r="E35" s="502"/>
      <c r="F35" s="503"/>
      <c r="G35" s="501"/>
      <c r="I35" s="505"/>
    </row>
    <row r="36" spans="1:9" ht="27">
      <c r="B36" s="252"/>
      <c r="D36" s="23"/>
      <c r="E36" s="81" t="s">
        <v>1342</v>
      </c>
      <c r="F36" s="481" t="s">
        <v>934</v>
      </c>
      <c r="G36" s="515"/>
      <c r="I36" s="18"/>
    </row>
    <row r="37" spans="1:9" s="504" customFormat="1" ht="6">
      <c r="A37" s="509"/>
      <c r="B37" s="499"/>
      <c r="C37" s="500"/>
      <c r="D37" s="510"/>
      <c r="E37" s="506"/>
      <c r="F37" s="511"/>
      <c r="G37" s="512"/>
      <c r="I37" s="505"/>
    </row>
    <row r="38" spans="1:9" ht="27">
      <c r="A38" s="293"/>
      <c r="B38" s="92"/>
      <c r="D38" s="32"/>
      <c r="E38" s="31" t="s">
        <v>1471</v>
      </c>
      <c r="F38" s="33" t="s">
        <v>3</v>
      </c>
      <c r="G38" s="513"/>
    </row>
    <row r="39" spans="1:9" ht="27">
      <c r="A39" s="293"/>
      <c r="B39" s="92"/>
      <c r="D39" s="32"/>
      <c r="E39" s="40" t="s">
        <v>1472</v>
      </c>
      <c r="F39" s="616" t="s">
        <v>4</v>
      </c>
      <c r="G39" s="513"/>
    </row>
    <row r="40" spans="1:9" ht="19.5">
      <c r="D40" s="23"/>
      <c r="E40" s="24"/>
      <c r="F40" s="594" t="s">
        <v>1504</v>
      </c>
      <c r="G40" s="20"/>
    </row>
    <row r="41" spans="1:9" ht="27">
      <c r="A41" s="293"/>
      <c r="D41" s="20"/>
      <c r="E41" s="592" t="s">
        <v>936</v>
      </c>
      <c r="F41" s="621" t="s">
        <v>5</v>
      </c>
      <c r="G41" s="513"/>
    </row>
    <row r="42" spans="1:9" ht="27">
      <c r="A42" s="293"/>
      <c r="B42" s="92"/>
      <c r="D42" s="32"/>
      <c r="E42" s="592" t="s">
        <v>937</v>
      </c>
      <c r="F42" s="621" t="s">
        <v>6</v>
      </c>
      <c r="G42" s="513"/>
    </row>
    <row r="43" spans="1:9" ht="27">
      <c r="A43" s="293"/>
      <c r="B43" s="92"/>
      <c r="D43" s="32"/>
      <c r="E43" s="592" t="s">
        <v>1505</v>
      </c>
      <c r="F43" s="621" t="s">
        <v>7</v>
      </c>
      <c r="G43" s="513"/>
    </row>
    <row r="44" spans="1:9" ht="27">
      <c r="D44" s="23"/>
      <c r="E44" s="593" t="s">
        <v>1506</v>
      </c>
      <c r="F44" s="621" t="s">
        <v>8</v>
      </c>
      <c r="G44" s="515"/>
    </row>
    <row r="45" spans="1:9" ht="20.100000000000001" customHeight="1">
      <c r="A45" s="293"/>
      <c r="D45" s="20"/>
      <c r="F45" s="206"/>
      <c r="G45" s="26"/>
    </row>
    <row r="46" spans="1:9" ht="19.5">
      <c r="A46" s="293"/>
      <c r="B46" s="92"/>
      <c r="D46" s="32"/>
      <c r="E46" s="31"/>
      <c r="F46" s="207"/>
      <c r="G46" s="26"/>
    </row>
    <row r="47" spans="1:9" ht="19.5">
      <c r="A47" s="293"/>
      <c r="B47" s="92"/>
      <c r="D47" s="32"/>
      <c r="E47" s="31"/>
      <c r="F47" s="207"/>
      <c r="G47" s="26"/>
    </row>
    <row r="48" spans="1:9" ht="19.5">
      <c r="A48" s="293"/>
      <c r="B48" s="92"/>
      <c r="D48" s="32"/>
      <c r="E48" s="40"/>
      <c r="F48" s="207"/>
      <c r="G48" s="26"/>
    </row>
    <row r="49" spans="1:9" ht="19.5">
      <c r="A49" s="293"/>
      <c r="B49" s="92"/>
      <c r="D49" s="32"/>
      <c r="E49" s="31"/>
      <c r="F49" s="207"/>
      <c r="G49" s="26"/>
    </row>
    <row r="52" spans="1:9">
      <c r="E52" s="657"/>
      <c r="F52" s="657"/>
      <c r="G52" s="657"/>
      <c r="H52" s="657"/>
      <c r="I52" s="657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310"/>
  <sheetViews>
    <sheetView showGridLines="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833</v>
      </c>
      <c r="B1" s="4" t="s">
        <v>1528</v>
      </c>
      <c r="C1" s="4" t="s">
        <v>1529</v>
      </c>
      <c r="D1" s="4" t="s">
        <v>1530</v>
      </c>
      <c r="E1" s="4" t="s">
        <v>1531</v>
      </c>
      <c r="F1" s="4" t="s">
        <v>1532</v>
      </c>
      <c r="G1" s="4" t="s">
        <v>1533</v>
      </c>
      <c r="H1" s="4" t="s">
        <v>1534</v>
      </c>
      <c r="I1" s="4" t="s">
        <v>1535</v>
      </c>
    </row>
    <row r="2" spans="1:10">
      <c r="A2" s="4">
        <v>1</v>
      </c>
      <c r="B2" s="4" t="s">
        <v>1536</v>
      </c>
      <c r="C2" s="4" t="s">
        <v>946</v>
      </c>
      <c r="D2" s="4" t="s">
        <v>1537</v>
      </c>
      <c r="E2" s="4" t="s">
        <v>1538</v>
      </c>
      <c r="F2" s="4" t="s">
        <v>1539</v>
      </c>
      <c r="G2" s="4" t="s">
        <v>1540</v>
      </c>
      <c r="J2" s="4" t="s">
        <v>2551</v>
      </c>
    </row>
    <row r="3" spans="1:10">
      <c r="A3" s="4">
        <v>2</v>
      </c>
      <c r="B3" s="4" t="s">
        <v>1536</v>
      </c>
      <c r="C3" s="4" t="s">
        <v>946</v>
      </c>
      <c r="D3" s="4" t="s">
        <v>1541</v>
      </c>
      <c r="E3" s="4" t="s">
        <v>1542</v>
      </c>
      <c r="F3" s="4" t="s">
        <v>1543</v>
      </c>
      <c r="G3" s="4" t="s">
        <v>1544</v>
      </c>
      <c r="J3" s="4" t="s">
        <v>2551</v>
      </c>
    </row>
    <row r="4" spans="1:10">
      <c r="A4" s="4">
        <v>3</v>
      </c>
      <c r="B4" s="4" t="s">
        <v>1536</v>
      </c>
      <c r="C4" s="4" t="s">
        <v>946</v>
      </c>
      <c r="D4" s="4" t="s">
        <v>1545</v>
      </c>
      <c r="E4" s="4" t="s">
        <v>1546</v>
      </c>
      <c r="F4" s="4" t="s">
        <v>1547</v>
      </c>
      <c r="G4" s="4" t="s">
        <v>1544</v>
      </c>
      <c r="J4" s="4" t="s">
        <v>2551</v>
      </c>
    </row>
    <row r="5" spans="1:10">
      <c r="A5" s="4">
        <v>4</v>
      </c>
      <c r="B5" s="4" t="s">
        <v>1536</v>
      </c>
      <c r="C5" s="4" t="s">
        <v>946</v>
      </c>
      <c r="D5" s="4" t="s">
        <v>1548</v>
      </c>
      <c r="E5" s="4" t="s">
        <v>1549</v>
      </c>
      <c r="F5" s="4" t="s">
        <v>1550</v>
      </c>
      <c r="G5" s="4" t="s">
        <v>1551</v>
      </c>
      <c r="J5" s="4" t="s">
        <v>2551</v>
      </c>
    </row>
    <row r="6" spans="1:10">
      <c r="A6" s="4">
        <v>5</v>
      </c>
      <c r="B6" s="4" t="s">
        <v>1536</v>
      </c>
      <c r="C6" s="4" t="s">
        <v>946</v>
      </c>
      <c r="D6" s="4" t="s">
        <v>1552</v>
      </c>
      <c r="E6" s="4" t="s">
        <v>1553</v>
      </c>
      <c r="F6" s="4" t="s">
        <v>1554</v>
      </c>
      <c r="G6" s="4" t="s">
        <v>1555</v>
      </c>
      <c r="J6" s="4" t="s">
        <v>2551</v>
      </c>
    </row>
    <row r="7" spans="1:10">
      <c r="A7" s="4">
        <v>6</v>
      </c>
      <c r="B7" s="4" t="s">
        <v>1536</v>
      </c>
      <c r="C7" s="4" t="s">
        <v>946</v>
      </c>
      <c r="D7" s="4" t="s">
        <v>1556</v>
      </c>
      <c r="E7" s="4" t="s">
        <v>1557</v>
      </c>
      <c r="F7" s="4" t="s">
        <v>1558</v>
      </c>
      <c r="G7" s="4" t="s">
        <v>1559</v>
      </c>
      <c r="H7" s="4" t="s">
        <v>1560</v>
      </c>
      <c r="J7" s="4" t="s">
        <v>2551</v>
      </c>
    </row>
    <row r="8" spans="1:10">
      <c r="A8" s="4">
        <v>7</v>
      </c>
      <c r="B8" s="4" t="s">
        <v>1536</v>
      </c>
      <c r="C8" s="4" t="s">
        <v>946</v>
      </c>
      <c r="D8" s="4" t="s">
        <v>1561</v>
      </c>
      <c r="E8" s="4" t="s">
        <v>1562</v>
      </c>
      <c r="F8" s="4" t="s">
        <v>1563</v>
      </c>
      <c r="G8" s="4" t="s">
        <v>1551</v>
      </c>
      <c r="J8" s="4" t="s">
        <v>2551</v>
      </c>
    </row>
    <row r="9" spans="1:10">
      <c r="A9" s="4">
        <v>8</v>
      </c>
      <c r="B9" s="4" t="s">
        <v>1536</v>
      </c>
      <c r="C9" s="4" t="s">
        <v>946</v>
      </c>
      <c r="D9" s="4" t="s">
        <v>1564</v>
      </c>
      <c r="E9" s="4" t="s">
        <v>1565</v>
      </c>
      <c r="F9" s="4" t="s">
        <v>1566</v>
      </c>
      <c r="G9" s="4" t="s">
        <v>845</v>
      </c>
      <c r="J9" s="4" t="s">
        <v>2551</v>
      </c>
    </row>
    <row r="10" spans="1:10">
      <c r="A10" s="4">
        <v>9</v>
      </c>
      <c r="B10" s="4" t="s">
        <v>1536</v>
      </c>
      <c r="C10" s="4" t="s">
        <v>946</v>
      </c>
      <c r="D10" s="4" t="s">
        <v>1567</v>
      </c>
      <c r="E10" s="4" t="s">
        <v>1568</v>
      </c>
      <c r="F10" s="4" t="s">
        <v>1569</v>
      </c>
      <c r="G10" s="4" t="s">
        <v>845</v>
      </c>
      <c r="J10" s="4" t="s">
        <v>2551</v>
      </c>
    </row>
    <row r="11" spans="1:10">
      <c r="A11" s="4">
        <v>10</v>
      </c>
      <c r="B11" s="4" t="s">
        <v>1536</v>
      </c>
      <c r="C11" s="4" t="s">
        <v>946</v>
      </c>
      <c r="D11" s="4" t="s">
        <v>1570</v>
      </c>
      <c r="E11" s="4" t="s">
        <v>1571</v>
      </c>
      <c r="F11" s="4" t="s">
        <v>1572</v>
      </c>
      <c r="G11" s="4" t="s">
        <v>1544</v>
      </c>
      <c r="J11" s="4" t="s">
        <v>2551</v>
      </c>
    </row>
    <row r="12" spans="1:10">
      <c r="A12" s="4">
        <v>11</v>
      </c>
      <c r="B12" s="4" t="s">
        <v>1536</v>
      </c>
      <c r="C12" s="4" t="s">
        <v>946</v>
      </c>
      <c r="D12" s="4" t="s">
        <v>1573</v>
      </c>
      <c r="E12" s="4" t="s">
        <v>1574</v>
      </c>
      <c r="F12" s="4" t="s">
        <v>1575</v>
      </c>
      <c r="G12" s="4" t="s">
        <v>845</v>
      </c>
      <c r="J12" s="4" t="s">
        <v>2551</v>
      </c>
    </row>
    <row r="13" spans="1:10">
      <c r="A13" s="4">
        <v>12</v>
      </c>
      <c r="B13" s="4" t="s">
        <v>1536</v>
      </c>
      <c r="C13" s="4" t="s">
        <v>946</v>
      </c>
      <c r="D13" s="4" t="s">
        <v>1576</v>
      </c>
      <c r="E13" s="4" t="s">
        <v>1577</v>
      </c>
      <c r="F13" s="4" t="s">
        <v>1578</v>
      </c>
      <c r="G13" s="4" t="s">
        <v>1544</v>
      </c>
      <c r="J13" s="4" t="s">
        <v>2551</v>
      </c>
    </row>
    <row r="14" spans="1:10">
      <c r="A14" s="4">
        <v>13</v>
      </c>
      <c r="B14" s="4" t="s">
        <v>1536</v>
      </c>
      <c r="C14" s="4" t="s">
        <v>946</v>
      </c>
      <c r="D14" s="4" t="s">
        <v>1579</v>
      </c>
      <c r="E14" s="4" t="s">
        <v>1580</v>
      </c>
      <c r="F14" s="4" t="s">
        <v>1581</v>
      </c>
      <c r="G14" s="4" t="s">
        <v>1582</v>
      </c>
      <c r="H14" s="4" t="s">
        <v>1583</v>
      </c>
      <c r="J14" s="4" t="s">
        <v>2551</v>
      </c>
    </row>
    <row r="15" spans="1:10">
      <c r="A15" s="4">
        <v>14</v>
      </c>
      <c r="B15" s="4" t="s">
        <v>1536</v>
      </c>
      <c r="C15" s="4" t="s">
        <v>946</v>
      </c>
      <c r="D15" s="4" t="s">
        <v>1584</v>
      </c>
      <c r="E15" s="4" t="s">
        <v>1585</v>
      </c>
      <c r="F15" s="4" t="s">
        <v>1586</v>
      </c>
      <c r="G15" s="4" t="s">
        <v>1587</v>
      </c>
      <c r="J15" s="4" t="s">
        <v>2551</v>
      </c>
    </row>
    <row r="16" spans="1:10">
      <c r="A16" s="4">
        <v>15</v>
      </c>
      <c r="B16" s="4" t="s">
        <v>1536</v>
      </c>
      <c r="C16" s="4" t="s">
        <v>946</v>
      </c>
      <c r="D16" s="4" t="s">
        <v>1588</v>
      </c>
      <c r="E16" s="4" t="s">
        <v>1589</v>
      </c>
      <c r="F16" s="4" t="s">
        <v>1586</v>
      </c>
      <c r="G16" s="4" t="s">
        <v>1590</v>
      </c>
      <c r="J16" s="4" t="s">
        <v>2551</v>
      </c>
    </row>
    <row r="17" spans="1:10">
      <c r="A17" s="4">
        <v>16</v>
      </c>
      <c r="B17" s="4" t="s">
        <v>1536</v>
      </c>
      <c r="C17" s="4" t="s">
        <v>946</v>
      </c>
      <c r="D17" s="4" t="s">
        <v>1591</v>
      </c>
      <c r="E17" s="4" t="s">
        <v>1592</v>
      </c>
      <c r="F17" s="4" t="s">
        <v>1593</v>
      </c>
      <c r="G17" s="4" t="s">
        <v>1594</v>
      </c>
      <c r="J17" s="4" t="s">
        <v>2551</v>
      </c>
    </row>
    <row r="18" spans="1:10">
      <c r="A18" s="4">
        <v>17</v>
      </c>
      <c r="B18" s="4" t="s">
        <v>1536</v>
      </c>
      <c r="C18" s="4" t="s">
        <v>946</v>
      </c>
      <c r="D18" s="4" t="s">
        <v>1595</v>
      </c>
      <c r="E18" s="4" t="s">
        <v>1596</v>
      </c>
      <c r="F18" s="4" t="s">
        <v>1597</v>
      </c>
      <c r="G18" s="4" t="s">
        <v>1598</v>
      </c>
      <c r="H18" s="4" t="s">
        <v>1599</v>
      </c>
      <c r="J18" s="4" t="s">
        <v>2551</v>
      </c>
    </row>
    <row r="19" spans="1:10">
      <c r="A19" s="4">
        <v>18</v>
      </c>
      <c r="B19" s="4" t="s">
        <v>1536</v>
      </c>
      <c r="C19" s="4" t="s">
        <v>946</v>
      </c>
      <c r="D19" s="4" t="s">
        <v>1600</v>
      </c>
      <c r="E19" s="4" t="s">
        <v>1601</v>
      </c>
      <c r="F19" s="4" t="s">
        <v>1602</v>
      </c>
      <c r="G19" s="4" t="s">
        <v>1603</v>
      </c>
      <c r="J19" s="4" t="s">
        <v>2551</v>
      </c>
    </row>
    <row r="20" spans="1:10">
      <c r="A20" s="4">
        <v>19</v>
      </c>
      <c r="B20" s="4" t="s">
        <v>1536</v>
      </c>
      <c r="C20" s="4" t="s">
        <v>946</v>
      </c>
      <c r="D20" s="4" t="s">
        <v>1604</v>
      </c>
      <c r="E20" s="4" t="s">
        <v>1605</v>
      </c>
      <c r="F20" s="4" t="s">
        <v>1606</v>
      </c>
      <c r="G20" s="4" t="s">
        <v>1555</v>
      </c>
      <c r="J20" s="4" t="s">
        <v>2551</v>
      </c>
    </row>
    <row r="21" spans="1:10">
      <c r="A21" s="4">
        <v>20</v>
      </c>
      <c r="B21" s="4" t="s">
        <v>1536</v>
      </c>
      <c r="C21" s="4" t="s">
        <v>946</v>
      </c>
      <c r="D21" s="4" t="s">
        <v>1607</v>
      </c>
      <c r="E21" s="4" t="s">
        <v>1608</v>
      </c>
      <c r="F21" s="4" t="s">
        <v>1609</v>
      </c>
      <c r="G21" s="4" t="s">
        <v>1610</v>
      </c>
      <c r="J21" s="4" t="s">
        <v>2551</v>
      </c>
    </row>
    <row r="22" spans="1:10">
      <c r="A22" s="4">
        <v>21</v>
      </c>
      <c r="B22" s="4" t="s">
        <v>1536</v>
      </c>
      <c r="C22" s="4" t="s">
        <v>946</v>
      </c>
      <c r="D22" s="4" t="s">
        <v>1611</v>
      </c>
      <c r="E22" s="4" t="s">
        <v>1612</v>
      </c>
      <c r="F22" s="4" t="s">
        <v>1613</v>
      </c>
      <c r="G22" s="4" t="s">
        <v>1614</v>
      </c>
      <c r="H22" s="4" t="s">
        <v>1615</v>
      </c>
      <c r="J22" s="4" t="s">
        <v>2551</v>
      </c>
    </row>
    <row r="23" spans="1:10">
      <c r="A23" s="4">
        <v>22</v>
      </c>
      <c r="B23" s="4" t="s">
        <v>1536</v>
      </c>
      <c r="C23" s="4" t="s">
        <v>946</v>
      </c>
      <c r="D23" s="4" t="s">
        <v>1616</v>
      </c>
      <c r="E23" s="4" t="s">
        <v>1617</v>
      </c>
      <c r="F23" s="4" t="s">
        <v>1618</v>
      </c>
      <c r="G23" s="4" t="s">
        <v>1619</v>
      </c>
      <c r="J23" s="4" t="s">
        <v>2551</v>
      </c>
    </row>
    <row r="24" spans="1:10">
      <c r="A24" s="4">
        <v>23</v>
      </c>
      <c r="B24" s="4" t="s">
        <v>1536</v>
      </c>
      <c r="C24" s="4" t="s">
        <v>946</v>
      </c>
      <c r="D24" s="4" t="s">
        <v>1620</v>
      </c>
      <c r="E24" s="4" t="s">
        <v>1621</v>
      </c>
      <c r="F24" s="4" t="s">
        <v>1622</v>
      </c>
      <c r="G24" s="4" t="s">
        <v>1623</v>
      </c>
      <c r="J24" s="4" t="s">
        <v>2551</v>
      </c>
    </row>
    <row r="25" spans="1:10">
      <c r="A25" s="4">
        <v>24</v>
      </c>
      <c r="B25" s="4" t="s">
        <v>1536</v>
      </c>
      <c r="C25" s="4" t="s">
        <v>946</v>
      </c>
      <c r="D25" s="4" t="s">
        <v>1624</v>
      </c>
      <c r="E25" s="4" t="s">
        <v>1625</v>
      </c>
      <c r="F25" s="4" t="s">
        <v>1626</v>
      </c>
      <c r="G25" s="4" t="s">
        <v>1555</v>
      </c>
      <c r="H25" s="4" t="s">
        <v>1627</v>
      </c>
      <c r="J25" s="4" t="s">
        <v>2551</v>
      </c>
    </row>
    <row r="26" spans="1:10">
      <c r="A26" s="4">
        <v>25</v>
      </c>
      <c r="B26" s="4" t="s">
        <v>1536</v>
      </c>
      <c r="C26" s="4" t="s">
        <v>946</v>
      </c>
      <c r="D26" s="4" t="s">
        <v>1628</v>
      </c>
      <c r="E26" s="4" t="s">
        <v>1629</v>
      </c>
      <c r="F26" s="4" t="s">
        <v>1630</v>
      </c>
      <c r="G26" s="4" t="s">
        <v>1631</v>
      </c>
      <c r="J26" s="4" t="s">
        <v>2551</v>
      </c>
    </row>
    <row r="27" spans="1:10">
      <c r="A27" s="4">
        <v>26</v>
      </c>
      <c r="B27" s="4" t="s">
        <v>1536</v>
      </c>
      <c r="C27" s="4" t="s">
        <v>946</v>
      </c>
      <c r="D27" s="4" t="s">
        <v>1632</v>
      </c>
      <c r="E27" s="4" t="s">
        <v>1633</v>
      </c>
      <c r="F27" s="4" t="s">
        <v>1634</v>
      </c>
      <c r="G27" s="4" t="s">
        <v>1635</v>
      </c>
      <c r="J27" s="4" t="s">
        <v>2551</v>
      </c>
    </row>
    <row r="28" spans="1:10">
      <c r="A28" s="4">
        <v>27</v>
      </c>
      <c r="B28" s="4" t="s">
        <v>1536</v>
      </c>
      <c r="C28" s="4" t="s">
        <v>946</v>
      </c>
      <c r="D28" s="4" t="s">
        <v>1636</v>
      </c>
      <c r="E28" s="4" t="s">
        <v>1637</v>
      </c>
      <c r="F28" s="4" t="s">
        <v>1638</v>
      </c>
      <c r="G28" s="4" t="s">
        <v>1639</v>
      </c>
      <c r="J28" s="4" t="s">
        <v>2551</v>
      </c>
    </row>
    <row r="29" spans="1:10">
      <c r="A29" s="4">
        <v>28</v>
      </c>
      <c r="B29" s="4" t="s">
        <v>1536</v>
      </c>
      <c r="C29" s="4" t="s">
        <v>946</v>
      </c>
      <c r="D29" s="4" t="s">
        <v>1640</v>
      </c>
      <c r="E29" s="4" t="s">
        <v>1641</v>
      </c>
      <c r="F29" s="4" t="s">
        <v>1642</v>
      </c>
      <c r="G29" s="4" t="s">
        <v>1643</v>
      </c>
      <c r="H29" s="4" t="s">
        <v>1644</v>
      </c>
      <c r="J29" s="4" t="s">
        <v>2551</v>
      </c>
    </row>
    <row r="30" spans="1:10">
      <c r="A30" s="4">
        <v>29</v>
      </c>
      <c r="B30" s="4" t="s">
        <v>1536</v>
      </c>
      <c r="C30" s="4" t="s">
        <v>946</v>
      </c>
      <c r="D30" s="4" t="s">
        <v>1645</v>
      </c>
      <c r="E30" s="4" t="s">
        <v>1646</v>
      </c>
      <c r="F30" s="4" t="s">
        <v>1647</v>
      </c>
      <c r="G30" s="4" t="s">
        <v>1623</v>
      </c>
      <c r="J30" s="4" t="s">
        <v>2551</v>
      </c>
    </row>
    <row r="31" spans="1:10">
      <c r="A31" s="4">
        <v>30</v>
      </c>
      <c r="B31" s="4" t="s">
        <v>1536</v>
      </c>
      <c r="C31" s="4" t="s">
        <v>946</v>
      </c>
      <c r="D31" s="4" t="s">
        <v>1648</v>
      </c>
      <c r="E31" s="4" t="s">
        <v>1649</v>
      </c>
      <c r="F31" s="4" t="s">
        <v>1650</v>
      </c>
      <c r="G31" s="4" t="s">
        <v>1651</v>
      </c>
      <c r="J31" s="4" t="s">
        <v>2551</v>
      </c>
    </row>
    <row r="32" spans="1:10">
      <c r="A32" s="4">
        <v>31</v>
      </c>
      <c r="B32" s="4" t="s">
        <v>1536</v>
      </c>
      <c r="C32" s="4" t="s">
        <v>946</v>
      </c>
      <c r="D32" s="4" t="s">
        <v>1652</v>
      </c>
      <c r="E32" s="4" t="s">
        <v>1653</v>
      </c>
      <c r="F32" s="4" t="s">
        <v>1654</v>
      </c>
      <c r="G32" s="4" t="s">
        <v>1655</v>
      </c>
      <c r="J32" s="4" t="s">
        <v>2551</v>
      </c>
    </row>
    <row r="33" spans="1:10">
      <c r="A33" s="4">
        <v>32</v>
      </c>
      <c r="B33" s="4" t="s">
        <v>1536</v>
      </c>
      <c r="C33" s="4" t="s">
        <v>946</v>
      </c>
      <c r="D33" s="4" t="s">
        <v>1656</v>
      </c>
      <c r="E33" s="4" t="s">
        <v>1657</v>
      </c>
      <c r="F33" s="4" t="s">
        <v>1658</v>
      </c>
      <c r="G33" s="4" t="s">
        <v>1659</v>
      </c>
      <c r="J33" s="4" t="s">
        <v>2551</v>
      </c>
    </row>
    <row r="34" spans="1:10">
      <c r="A34" s="4">
        <v>33</v>
      </c>
      <c r="B34" s="4" t="s">
        <v>1536</v>
      </c>
      <c r="C34" s="4" t="s">
        <v>946</v>
      </c>
      <c r="D34" s="4" t="s">
        <v>1660</v>
      </c>
      <c r="E34" s="4" t="s">
        <v>1661</v>
      </c>
      <c r="F34" s="4" t="s">
        <v>1662</v>
      </c>
      <c r="G34" s="4" t="s">
        <v>1544</v>
      </c>
      <c r="J34" s="4" t="s">
        <v>2551</v>
      </c>
    </row>
    <row r="35" spans="1:10">
      <c r="A35" s="4">
        <v>34</v>
      </c>
      <c r="B35" s="4" t="s">
        <v>1536</v>
      </c>
      <c r="C35" s="4" t="s">
        <v>946</v>
      </c>
      <c r="D35" s="4" t="s">
        <v>1663</v>
      </c>
      <c r="E35" s="4" t="s">
        <v>1664</v>
      </c>
      <c r="F35" s="4" t="s">
        <v>1665</v>
      </c>
      <c r="G35" s="4" t="s">
        <v>1666</v>
      </c>
      <c r="J35" s="4" t="s">
        <v>2551</v>
      </c>
    </row>
    <row r="36" spans="1:10">
      <c r="A36" s="4">
        <v>35</v>
      </c>
      <c r="B36" s="4" t="s">
        <v>1536</v>
      </c>
      <c r="C36" s="4" t="s">
        <v>946</v>
      </c>
      <c r="D36" s="4" t="s">
        <v>1667</v>
      </c>
      <c r="E36" s="4" t="s">
        <v>1668</v>
      </c>
      <c r="F36" s="4" t="s">
        <v>1669</v>
      </c>
      <c r="G36" s="4" t="s">
        <v>1670</v>
      </c>
      <c r="J36" s="4" t="s">
        <v>2551</v>
      </c>
    </row>
    <row r="37" spans="1:10">
      <c r="A37" s="4">
        <v>36</v>
      </c>
      <c r="B37" s="4" t="s">
        <v>1536</v>
      </c>
      <c r="C37" s="4" t="s">
        <v>946</v>
      </c>
      <c r="D37" s="4" t="s">
        <v>1671</v>
      </c>
      <c r="E37" s="4" t="s">
        <v>1672</v>
      </c>
      <c r="F37" s="4" t="s">
        <v>1673</v>
      </c>
      <c r="G37" s="4" t="s">
        <v>1674</v>
      </c>
      <c r="J37" s="4" t="s">
        <v>2551</v>
      </c>
    </row>
    <row r="38" spans="1:10">
      <c r="A38" s="4">
        <v>37</v>
      </c>
      <c r="B38" s="4" t="s">
        <v>1536</v>
      </c>
      <c r="C38" s="4" t="s">
        <v>946</v>
      </c>
      <c r="D38" s="4" t="s">
        <v>1675</v>
      </c>
      <c r="E38" s="4" t="s">
        <v>1676</v>
      </c>
      <c r="F38" s="4" t="s">
        <v>1677</v>
      </c>
      <c r="G38" s="4" t="s">
        <v>1643</v>
      </c>
      <c r="J38" s="4" t="s">
        <v>2551</v>
      </c>
    </row>
    <row r="39" spans="1:10">
      <c r="A39" s="4">
        <v>38</v>
      </c>
      <c r="B39" s="4" t="s">
        <v>1536</v>
      </c>
      <c r="C39" s="4" t="s">
        <v>946</v>
      </c>
      <c r="D39" s="4" t="s">
        <v>1678</v>
      </c>
      <c r="E39" s="4" t="s">
        <v>1679</v>
      </c>
      <c r="F39" s="4" t="s">
        <v>1680</v>
      </c>
      <c r="G39" s="4" t="s">
        <v>1681</v>
      </c>
      <c r="J39" s="4" t="s">
        <v>2551</v>
      </c>
    </row>
    <row r="40" spans="1:10">
      <c r="A40" s="4">
        <v>39</v>
      </c>
      <c r="B40" s="4" t="s">
        <v>1536</v>
      </c>
      <c r="C40" s="4" t="s">
        <v>946</v>
      </c>
      <c r="D40" s="4" t="s">
        <v>1682</v>
      </c>
      <c r="E40" s="4" t="s">
        <v>1683</v>
      </c>
      <c r="F40" s="4" t="s">
        <v>1684</v>
      </c>
      <c r="G40" s="4" t="s">
        <v>1659</v>
      </c>
      <c r="J40" s="4" t="s">
        <v>2551</v>
      </c>
    </row>
    <row r="41" spans="1:10">
      <c r="A41" s="4">
        <v>40</v>
      </c>
      <c r="B41" s="4" t="s">
        <v>1536</v>
      </c>
      <c r="C41" s="4" t="s">
        <v>946</v>
      </c>
      <c r="D41" s="4" t="s">
        <v>1685</v>
      </c>
      <c r="E41" s="4" t="s">
        <v>1686</v>
      </c>
      <c r="F41" s="4" t="s">
        <v>1687</v>
      </c>
      <c r="G41" s="4" t="s">
        <v>1555</v>
      </c>
      <c r="J41" s="4" t="s">
        <v>2551</v>
      </c>
    </row>
    <row r="42" spans="1:10">
      <c r="A42" s="4">
        <v>41</v>
      </c>
      <c r="B42" s="4" t="s">
        <v>1536</v>
      </c>
      <c r="C42" s="4" t="s">
        <v>946</v>
      </c>
      <c r="D42" s="4" t="s">
        <v>1688</v>
      </c>
      <c r="E42" s="4" t="s">
        <v>1689</v>
      </c>
      <c r="F42" s="4" t="s">
        <v>1690</v>
      </c>
      <c r="G42" s="4" t="s">
        <v>1691</v>
      </c>
      <c r="J42" s="4" t="s">
        <v>2551</v>
      </c>
    </row>
    <row r="43" spans="1:10">
      <c r="A43" s="4">
        <v>42</v>
      </c>
      <c r="B43" s="4" t="s">
        <v>1536</v>
      </c>
      <c r="C43" s="4" t="s">
        <v>946</v>
      </c>
      <c r="D43" s="4" t="s">
        <v>1692</v>
      </c>
      <c r="E43" s="4" t="s">
        <v>1693</v>
      </c>
      <c r="F43" s="4" t="s">
        <v>1694</v>
      </c>
      <c r="G43" s="4" t="s">
        <v>1666</v>
      </c>
      <c r="J43" s="4" t="s">
        <v>2551</v>
      </c>
    </row>
    <row r="44" spans="1:10">
      <c r="A44" s="4">
        <v>43</v>
      </c>
      <c r="B44" s="4" t="s">
        <v>1536</v>
      </c>
      <c r="C44" s="4" t="s">
        <v>946</v>
      </c>
      <c r="D44" s="4" t="s">
        <v>1695</v>
      </c>
      <c r="E44" s="4" t="s">
        <v>1696</v>
      </c>
      <c r="F44" s="4" t="s">
        <v>1697</v>
      </c>
      <c r="G44" s="4" t="s">
        <v>1698</v>
      </c>
      <c r="J44" s="4" t="s">
        <v>2551</v>
      </c>
    </row>
    <row r="45" spans="1:10">
      <c r="A45" s="4">
        <v>44</v>
      </c>
      <c r="B45" s="4" t="s">
        <v>1536</v>
      </c>
      <c r="C45" s="4" t="s">
        <v>946</v>
      </c>
      <c r="D45" s="4" t="s">
        <v>1699</v>
      </c>
      <c r="E45" s="4" t="s">
        <v>1700</v>
      </c>
      <c r="F45" s="4" t="s">
        <v>1701</v>
      </c>
      <c r="G45" s="4" t="s">
        <v>1639</v>
      </c>
      <c r="J45" s="4" t="s">
        <v>2551</v>
      </c>
    </row>
    <row r="46" spans="1:10">
      <c r="A46" s="4">
        <v>45</v>
      </c>
      <c r="B46" s="4" t="s">
        <v>1536</v>
      </c>
      <c r="C46" s="4" t="s">
        <v>946</v>
      </c>
      <c r="D46" s="4" t="s">
        <v>1702</v>
      </c>
      <c r="E46" s="4" t="s">
        <v>1703</v>
      </c>
      <c r="F46" s="4" t="s">
        <v>1704</v>
      </c>
      <c r="G46" s="4" t="s">
        <v>1705</v>
      </c>
      <c r="J46" s="4" t="s">
        <v>2551</v>
      </c>
    </row>
    <row r="47" spans="1:10">
      <c r="A47" s="4">
        <v>46</v>
      </c>
      <c r="B47" s="4" t="s">
        <v>1536</v>
      </c>
      <c r="C47" s="4" t="s">
        <v>946</v>
      </c>
      <c r="D47" s="4" t="s">
        <v>1706</v>
      </c>
      <c r="E47" s="4" t="s">
        <v>1707</v>
      </c>
      <c r="F47" s="4" t="s">
        <v>1708</v>
      </c>
      <c r="G47" s="4" t="s">
        <v>1639</v>
      </c>
      <c r="J47" s="4" t="s">
        <v>2551</v>
      </c>
    </row>
    <row r="48" spans="1:10">
      <c r="A48" s="4">
        <v>47</v>
      </c>
      <c r="B48" s="4" t="s">
        <v>1536</v>
      </c>
      <c r="C48" s="4" t="s">
        <v>946</v>
      </c>
      <c r="D48" s="4" t="s">
        <v>1709</v>
      </c>
      <c r="E48" s="4" t="s">
        <v>1710</v>
      </c>
      <c r="F48" s="4" t="s">
        <v>1711</v>
      </c>
      <c r="G48" s="4" t="s">
        <v>1643</v>
      </c>
      <c r="J48" s="4" t="s">
        <v>2551</v>
      </c>
    </row>
    <row r="49" spans="1:10">
      <c r="A49" s="4">
        <v>48</v>
      </c>
      <c r="B49" s="4" t="s">
        <v>1536</v>
      </c>
      <c r="C49" s="4" t="s">
        <v>946</v>
      </c>
      <c r="D49" s="4" t="s">
        <v>1712</v>
      </c>
      <c r="E49" s="4" t="s">
        <v>1713</v>
      </c>
      <c r="F49" s="4" t="s">
        <v>1714</v>
      </c>
      <c r="G49" s="4" t="s">
        <v>1674</v>
      </c>
      <c r="H49" s="4" t="s">
        <v>1715</v>
      </c>
      <c r="J49" s="4" t="s">
        <v>2551</v>
      </c>
    </row>
    <row r="50" spans="1:10">
      <c r="A50" s="4">
        <v>49</v>
      </c>
      <c r="B50" s="4" t="s">
        <v>1536</v>
      </c>
      <c r="C50" s="4" t="s">
        <v>946</v>
      </c>
      <c r="D50" s="4" t="s">
        <v>1716</v>
      </c>
      <c r="E50" s="4" t="s">
        <v>1717</v>
      </c>
      <c r="F50" s="4" t="s">
        <v>1718</v>
      </c>
      <c r="G50" s="4" t="s">
        <v>1719</v>
      </c>
      <c r="J50" s="4" t="s">
        <v>2551</v>
      </c>
    </row>
    <row r="51" spans="1:10">
      <c r="A51" s="4">
        <v>50</v>
      </c>
      <c r="B51" s="4" t="s">
        <v>1536</v>
      </c>
      <c r="C51" s="4" t="s">
        <v>946</v>
      </c>
      <c r="D51" s="4" t="s">
        <v>1720</v>
      </c>
      <c r="E51" s="4" t="s">
        <v>1721</v>
      </c>
      <c r="F51" s="4" t="s">
        <v>1722</v>
      </c>
      <c r="G51" s="4" t="s">
        <v>1719</v>
      </c>
      <c r="J51" s="4" t="s">
        <v>2551</v>
      </c>
    </row>
    <row r="52" spans="1:10">
      <c r="A52" s="4">
        <v>51</v>
      </c>
      <c r="B52" s="4" t="s">
        <v>1536</v>
      </c>
      <c r="C52" s="4" t="s">
        <v>946</v>
      </c>
      <c r="D52" s="4" t="s">
        <v>1723</v>
      </c>
      <c r="E52" s="4" t="s">
        <v>1724</v>
      </c>
      <c r="F52" s="4" t="s">
        <v>1725</v>
      </c>
      <c r="G52" s="4" t="s">
        <v>1719</v>
      </c>
      <c r="J52" s="4" t="s">
        <v>2551</v>
      </c>
    </row>
    <row r="53" spans="1:10">
      <c r="A53" s="4">
        <v>52</v>
      </c>
      <c r="B53" s="4" t="s">
        <v>1536</v>
      </c>
      <c r="C53" s="4" t="s">
        <v>946</v>
      </c>
      <c r="D53" s="4" t="s">
        <v>1726</v>
      </c>
      <c r="E53" s="4" t="s">
        <v>1727</v>
      </c>
      <c r="F53" s="4" t="s">
        <v>1728</v>
      </c>
      <c r="G53" s="4" t="s">
        <v>1719</v>
      </c>
      <c r="J53" s="4" t="s">
        <v>2551</v>
      </c>
    </row>
    <row r="54" spans="1:10">
      <c r="A54" s="4">
        <v>53</v>
      </c>
      <c r="B54" s="4" t="s">
        <v>1536</v>
      </c>
      <c r="C54" s="4" t="s">
        <v>946</v>
      </c>
      <c r="D54" s="4" t="s">
        <v>1729</v>
      </c>
      <c r="E54" s="4" t="s">
        <v>1730</v>
      </c>
      <c r="F54" s="4" t="s">
        <v>1731</v>
      </c>
      <c r="G54" s="4" t="s">
        <v>1732</v>
      </c>
      <c r="H54" s="4" t="s">
        <v>1733</v>
      </c>
      <c r="J54" s="4" t="s">
        <v>2551</v>
      </c>
    </row>
    <row r="55" spans="1:10">
      <c r="A55" s="4">
        <v>54</v>
      </c>
      <c r="B55" s="4" t="s">
        <v>1536</v>
      </c>
      <c r="C55" s="4" t="s">
        <v>946</v>
      </c>
      <c r="D55" s="4" t="s">
        <v>1734</v>
      </c>
      <c r="E55" s="4" t="s">
        <v>1735</v>
      </c>
      <c r="F55" s="4" t="s">
        <v>1736</v>
      </c>
      <c r="G55" s="4" t="s">
        <v>1719</v>
      </c>
      <c r="J55" s="4" t="s">
        <v>2551</v>
      </c>
    </row>
    <row r="56" spans="1:10">
      <c r="A56" s="4">
        <v>55</v>
      </c>
      <c r="B56" s="4" t="s">
        <v>1536</v>
      </c>
      <c r="C56" s="4" t="s">
        <v>946</v>
      </c>
      <c r="D56" s="4" t="s">
        <v>1737</v>
      </c>
      <c r="E56" s="4" t="s">
        <v>1738</v>
      </c>
      <c r="F56" s="4" t="s">
        <v>1739</v>
      </c>
      <c r="G56" s="4" t="s">
        <v>1740</v>
      </c>
      <c r="J56" s="4" t="s">
        <v>2551</v>
      </c>
    </row>
    <row r="57" spans="1:10">
      <c r="A57" s="4">
        <v>56</v>
      </c>
      <c r="B57" s="4" t="s">
        <v>1536</v>
      </c>
      <c r="C57" s="4" t="s">
        <v>946</v>
      </c>
      <c r="D57" s="4" t="s">
        <v>1741</v>
      </c>
      <c r="E57" s="4" t="s">
        <v>1742</v>
      </c>
      <c r="F57" s="4" t="s">
        <v>1743</v>
      </c>
      <c r="G57" s="4" t="s">
        <v>1744</v>
      </c>
      <c r="H57" s="4" t="s">
        <v>1745</v>
      </c>
      <c r="J57" s="4" t="s">
        <v>2551</v>
      </c>
    </row>
    <row r="58" spans="1:10">
      <c r="A58" s="4">
        <v>57</v>
      </c>
      <c r="B58" s="4" t="s">
        <v>1536</v>
      </c>
      <c r="C58" s="4" t="s">
        <v>946</v>
      </c>
      <c r="D58" s="4" t="s">
        <v>1746</v>
      </c>
      <c r="E58" s="4" t="s">
        <v>1742</v>
      </c>
      <c r="F58" s="4" t="s">
        <v>1747</v>
      </c>
      <c r="G58" s="4" t="s">
        <v>1748</v>
      </c>
      <c r="J58" s="4" t="s">
        <v>2551</v>
      </c>
    </row>
    <row r="59" spans="1:10">
      <c r="A59" s="4">
        <v>58</v>
      </c>
      <c r="B59" s="4" t="s">
        <v>1536</v>
      </c>
      <c r="C59" s="4" t="s">
        <v>946</v>
      </c>
      <c r="D59" s="4" t="s">
        <v>1749</v>
      </c>
      <c r="E59" s="4" t="s">
        <v>1750</v>
      </c>
      <c r="F59" s="4" t="s">
        <v>1751</v>
      </c>
      <c r="G59" s="4" t="s">
        <v>1623</v>
      </c>
      <c r="J59" s="4" t="s">
        <v>2551</v>
      </c>
    </row>
    <row r="60" spans="1:10">
      <c r="A60" s="4">
        <v>59</v>
      </c>
      <c r="B60" s="4" t="s">
        <v>1536</v>
      </c>
      <c r="C60" s="4" t="s">
        <v>946</v>
      </c>
      <c r="D60" s="4" t="s">
        <v>1752</v>
      </c>
      <c r="E60" s="4" t="s">
        <v>1753</v>
      </c>
      <c r="F60" s="4" t="s">
        <v>1754</v>
      </c>
      <c r="G60" s="4" t="s">
        <v>1755</v>
      </c>
      <c r="J60" s="4" t="s">
        <v>2551</v>
      </c>
    </row>
    <row r="61" spans="1:10">
      <c r="A61" s="4">
        <v>60</v>
      </c>
      <c r="B61" s="4" t="s">
        <v>1536</v>
      </c>
      <c r="C61" s="4" t="s">
        <v>946</v>
      </c>
      <c r="D61" s="4" t="s">
        <v>1756</v>
      </c>
      <c r="E61" s="4" t="s">
        <v>1757</v>
      </c>
      <c r="F61" s="4" t="s">
        <v>1758</v>
      </c>
      <c r="G61" s="4" t="s">
        <v>1759</v>
      </c>
      <c r="J61" s="4" t="s">
        <v>2551</v>
      </c>
    </row>
    <row r="62" spans="1:10">
      <c r="A62" s="4">
        <v>61</v>
      </c>
      <c r="B62" s="4" t="s">
        <v>1536</v>
      </c>
      <c r="C62" s="4" t="s">
        <v>946</v>
      </c>
      <c r="D62" s="4" t="s">
        <v>1760</v>
      </c>
      <c r="E62" s="4" t="s">
        <v>1761</v>
      </c>
      <c r="F62" s="4" t="s">
        <v>1762</v>
      </c>
      <c r="G62" s="4" t="s">
        <v>1759</v>
      </c>
      <c r="J62" s="4" t="s">
        <v>2551</v>
      </c>
    </row>
    <row r="63" spans="1:10">
      <c r="A63" s="4">
        <v>62</v>
      </c>
      <c r="B63" s="4" t="s">
        <v>1536</v>
      </c>
      <c r="C63" s="4" t="s">
        <v>946</v>
      </c>
      <c r="D63" s="4" t="s">
        <v>1763</v>
      </c>
      <c r="E63" s="4" t="s">
        <v>1764</v>
      </c>
      <c r="F63" s="4" t="s">
        <v>1765</v>
      </c>
      <c r="G63" s="4" t="s">
        <v>1766</v>
      </c>
      <c r="J63" s="4" t="s">
        <v>2551</v>
      </c>
    </row>
    <row r="64" spans="1:10">
      <c r="A64" s="4">
        <v>63</v>
      </c>
      <c r="B64" s="4" t="s">
        <v>1536</v>
      </c>
      <c r="C64" s="4" t="s">
        <v>946</v>
      </c>
      <c r="D64" s="4" t="s">
        <v>1767</v>
      </c>
      <c r="E64" s="4" t="s">
        <v>1768</v>
      </c>
      <c r="F64" s="4" t="s">
        <v>1769</v>
      </c>
      <c r="G64" s="4" t="s">
        <v>1770</v>
      </c>
      <c r="H64" s="4" t="s">
        <v>1771</v>
      </c>
      <c r="J64" s="4" t="s">
        <v>2551</v>
      </c>
    </row>
    <row r="65" spans="1:10">
      <c r="A65" s="4">
        <v>64</v>
      </c>
      <c r="B65" s="4" t="s">
        <v>1536</v>
      </c>
      <c r="C65" s="4" t="s">
        <v>946</v>
      </c>
      <c r="D65" s="4" t="s">
        <v>1772</v>
      </c>
      <c r="E65" s="4" t="s">
        <v>1773</v>
      </c>
      <c r="F65" s="4" t="s">
        <v>1774</v>
      </c>
      <c r="G65" s="4" t="s">
        <v>1755</v>
      </c>
      <c r="J65" s="4" t="s">
        <v>2551</v>
      </c>
    </row>
    <row r="66" spans="1:10">
      <c r="A66" s="4">
        <v>65</v>
      </c>
      <c r="B66" s="4" t="s">
        <v>1536</v>
      </c>
      <c r="C66" s="4" t="s">
        <v>946</v>
      </c>
      <c r="D66" s="4" t="s">
        <v>1775</v>
      </c>
      <c r="E66" s="4" t="s">
        <v>1773</v>
      </c>
      <c r="F66" s="4" t="s">
        <v>1776</v>
      </c>
      <c r="G66" s="4" t="s">
        <v>1770</v>
      </c>
      <c r="J66" s="4" t="s">
        <v>2551</v>
      </c>
    </row>
    <row r="67" spans="1:10">
      <c r="A67" s="4">
        <v>66</v>
      </c>
      <c r="B67" s="4" t="s">
        <v>1536</v>
      </c>
      <c r="C67" s="4" t="s">
        <v>946</v>
      </c>
      <c r="D67" s="4" t="s">
        <v>1777</v>
      </c>
      <c r="E67" s="4" t="s">
        <v>1778</v>
      </c>
      <c r="F67" s="4" t="s">
        <v>1779</v>
      </c>
      <c r="G67" s="4" t="s">
        <v>1770</v>
      </c>
      <c r="J67" s="4" t="s">
        <v>2551</v>
      </c>
    </row>
    <row r="68" spans="1:10">
      <c r="A68" s="4">
        <v>67</v>
      </c>
      <c r="B68" s="4" t="s">
        <v>1536</v>
      </c>
      <c r="C68" s="4" t="s">
        <v>946</v>
      </c>
      <c r="D68" s="4" t="s">
        <v>1780</v>
      </c>
      <c r="E68" s="4" t="s">
        <v>1781</v>
      </c>
      <c r="F68" s="4" t="s">
        <v>1782</v>
      </c>
      <c r="G68" s="4" t="s">
        <v>1544</v>
      </c>
      <c r="J68" s="4" t="s">
        <v>2551</v>
      </c>
    </row>
    <row r="69" spans="1:10">
      <c r="A69" s="4">
        <v>68</v>
      </c>
      <c r="B69" s="4" t="s">
        <v>1536</v>
      </c>
      <c r="C69" s="4" t="s">
        <v>946</v>
      </c>
      <c r="D69" s="4" t="s">
        <v>1783</v>
      </c>
      <c r="E69" s="4" t="s">
        <v>1784</v>
      </c>
      <c r="F69" s="4" t="s">
        <v>1785</v>
      </c>
      <c r="G69" s="4" t="s">
        <v>1766</v>
      </c>
      <c r="J69" s="4" t="s">
        <v>2551</v>
      </c>
    </row>
    <row r="70" spans="1:10">
      <c r="A70" s="4">
        <v>69</v>
      </c>
      <c r="B70" s="4" t="s">
        <v>1536</v>
      </c>
      <c r="C70" s="4" t="s">
        <v>946</v>
      </c>
      <c r="D70" s="4" t="s">
        <v>1786</v>
      </c>
      <c r="E70" s="4" t="s">
        <v>1787</v>
      </c>
      <c r="F70" s="4" t="s">
        <v>1788</v>
      </c>
      <c r="G70" s="4" t="s">
        <v>1789</v>
      </c>
      <c r="J70" s="4" t="s">
        <v>2551</v>
      </c>
    </row>
    <row r="71" spans="1:10">
      <c r="A71" s="4">
        <v>70</v>
      </c>
      <c r="B71" s="4" t="s">
        <v>1536</v>
      </c>
      <c r="C71" s="4" t="s">
        <v>946</v>
      </c>
      <c r="D71" s="4" t="s">
        <v>1790</v>
      </c>
      <c r="E71" s="4" t="s">
        <v>1791</v>
      </c>
      <c r="F71" s="4" t="s">
        <v>1792</v>
      </c>
      <c r="G71" s="4" t="s">
        <v>1755</v>
      </c>
      <c r="J71" s="4" t="s">
        <v>2551</v>
      </c>
    </row>
    <row r="72" spans="1:10">
      <c r="A72" s="4">
        <v>71</v>
      </c>
      <c r="B72" s="4" t="s">
        <v>1536</v>
      </c>
      <c r="C72" s="4" t="s">
        <v>946</v>
      </c>
      <c r="D72" s="4" t="s">
        <v>1793</v>
      </c>
      <c r="E72" s="4" t="s">
        <v>1794</v>
      </c>
      <c r="F72" s="4" t="s">
        <v>1795</v>
      </c>
      <c r="G72" s="4" t="s">
        <v>1796</v>
      </c>
      <c r="J72" s="4" t="s">
        <v>2551</v>
      </c>
    </row>
    <row r="73" spans="1:10">
      <c r="A73" s="4">
        <v>72</v>
      </c>
      <c r="B73" s="4" t="s">
        <v>1536</v>
      </c>
      <c r="C73" s="4" t="s">
        <v>946</v>
      </c>
      <c r="D73" s="4" t="s">
        <v>1797</v>
      </c>
      <c r="E73" s="4" t="s">
        <v>1798</v>
      </c>
      <c r="F73" s="4" t="s">
        <v>1799</v>
      </c>
      <c r="G73" s="4" t="s">
        <v>1655</v>
      </c>
      <c r="J73" s="4" t="s">
        <v>2551</v>
      </c>
    </row>
    <row r="74" spans="1:10">
      <c r="A74" s="4">
        <v>73</v>
      </c>
      <c r="B74" s="4" t="s">
        <v>1536</v>
      </c>
      <c r="C74" s="4" t="s">
        <v>946</v>
      </c>
      <c r="D74" s="4" t="s">
        <v>1800</v>
      </c>
      <c r="E74" s="4" t="s">
        <v>1801</v>
      </c>
      <c r="F74" s="4" t="s">
        <v>1802</v>
      </c>
      <c r="G74" s="4" t="s">
        <v>1594</v>
      </c>
      <c r="J74" s="4" t="s">
        <v>2551</v>
      </c>
    </row>
    <row r="75" spans="1:10">
      <c r="A75" s="4">
        <v>74</v>
      </c>
      <c r="B75" s="4" t="s">
        <v>1536</v>
      </c>
      <c r="C75" s="4" t="s">
        <v>946</v>
      </c>
      <c r="D75" s="4" t="s">
        <v>1803</v>
      </c>
      <c r="E75" s="4" t="s">
        <v>1804</v>
      </c>
      <c r="F75" s="4" t="s">
        <v>1805</v>
      </c>
      <c r="G75" s="4" t="s">
        <v>1732</v>
      </c>
      <c r="J75" s="4" t="s">
        <v>2551</v>
      </c>
    </row>
    <row r="76" spans="1:10">
      <c r="A76" s="4">
        <v>75</v>
      </c>
      <c r="B76" s="4" t="s">
        <v>1536</v>
      </c>
      <c r="C76" s="4" t="s">
        <v>946</v>
      </c>
      <c r="D76" s="4" t="s">
        <v>1806</v>
      </c>
      <c r="E76" s="4" t="s">
        <v>1807</v>
      </c>
      <c r="F76" s="4" t="s">
        <v>1808</v>
      </c>
      <c r="G76" s="4" t="s">
        <v>1809</v>
      </c>
      <c r="J76" s="4" t="s">
        <v>2551</v>
      </c>
    </row>
    <row r="77" spans="1:10">
      <c r="A77" s="4">
        <v>76</v>
      </c>
      <c r="B77" s="4" t="s">
        <v>1536</v>
      </c>
      <c r="C77" s="4" t="s">
        <v>946</v>
      </c>
      <c r="D77" s="4" t="s">
        <v>1810</v>
      </c>
      <c r="E77" s="4" t="s">
        <v>1811</v>
      </c>
      <c r="F77" s="4" t="s">
        <v>1812</v>
      </c>
      <c r="G77" s="4" t="s">
        <v>1635</v>
      </c>
      <c r="J77" s="4" t="s">
        <v>2551</v>
      </c>
    </row>
    <row r="78" spans="1:10">
      <c r="A78" s="4">
        <v>77</v>
      </c>
      <c r="B78" s="4" t="s">
        <v>1536</v>
      </c>
      <c r="C78" s="4" t="s">
        <v>946</v>
      </c>
      <c r="D78" s="4" t="s">
        <v>1813</v>
      </c>
      <c r="E78" s="4" t="s">
        <v>1811</v>
      </c>
      <c r="F78" s="4" t="s">
        <v>1814</v>
      </c>
      <c r="G78" s="4" t="s">
        <v>1815</v>
      </c>
      <c r="H78" s="4" t="s">
        <v>1816</v>
      </c>
      <c r="J78" s="4" t="s">
        <v>2551</v>
      </c>
    </row>
    <row r="79" spans="1:10">
      <c r="A79" s="4">
        <v>78</v>
      </c>
      <c r="B79" s="4" t="s">
        <v>1536</v>
      </c>
      <c r="C79" s="4" t="s">
        <v>946</v>
      </c>
      <c r="D79" s="4" t="s">
        <v>1817</v>
      </c>
      <c r="E79" s="4" t="s">
        <v>1811</v>
      </c>
      <c r="F79" s="4" t="s">
        <v>1818</v>
      </c>
      <c r="G79" s="4" t="s">
        <v>1819</v>
      </c>
      <c r="J79" s="4" t="s">
        <v>2551</v>
      </c>
    </row>
    <row r="80" spans="1:10">
      <c r="A80" s="4">
        <v>79</v>
      </c>
      <c r="B80" s="4" t="s">
        <v>1536</v>
      </c>
      <c r="C80" s="4" t="s">
        <v>946</v>
      </c>
      <c r="D80" s="4" t="s">
        <v>1820</v>
      </c>
      <c r="E80" s="4" t="s">
        <v>1821</v>
      </c>
      <c r="F80" s="4" t="s">
        <v>1822</v>
      </c>
      <c r="G80" s="4" t="s">
        <v>1823</v>
      </c>
      <c r="J80" s="4" t="s">
        <v>2551</v>
      </c>
    </row>
    <row r="81" spans="1:10">
      <c r="A81" s="4">
        <v>80</v>
      </c>
      <c r="B81" s="4" t="s">
        <v>1536</v>
      </c>
      <c r="C81" s="4" t="s">
        <v>946</v>
      </c>
      <c r="D81" s="4" t="s">
        <v>1824</v>
      </c>
      <c r="E81" s="4" t="s">
        <v>1825</v>
      </c>
      <c r="F81" s="4" t="s">
        <v>1826</v>
      </c>
      <c r="G81" s="4" t="s">
        <v>1766</v>
      </c>
      <c r="J81" s="4" t="s">
        <v>2551</v>
      </c>
    </row>
    <row r="82" spans="1:10">
      <c r="A82" s="4">
        <v>81</v>
      </c>
      <c r="B82" s="4" t="s">
        <v>1536</v>
      </c>
      <c r="C82" s="4" t="s">
        <v>946</v>
      </c>
      <c r="D82" s="4" t="s">
        <v>1827</v>
      </c>
      <c r="E82" s="4" t="s">
        <v>1828</v>
      </c>
      <c r="F82" s="4" t="s">
        <v>1829</v>
      </c>
      <c r="G82" s="4" t="s">
        <v>1651</v>
      </c>
      <c r="J82" s="4" t="s">
        <v>2551</v>
      </c>
    </row>
    <row r="83" spans="1:10">
      <c r="A83" s="4">
        <v>82</v>
      </c>
      <c r="B83" s="4" t="s">
        <v>1536</v>
      </c>
      <c r="C83" s="4" t="s">
        <v>946</v>
      </c>
      <c r="D83" s="4" t="s">
        <v>1830</v>
      </c>
      <c r="E83" s="4" t="s">
        <v>1831</v>
      </c>
      <c r="F83" s="4" t="s">
        <v>1832</v>
      </c>
      <c r="G83" s="4" t="s">
        <v>1833</v>
      </c>
      <c r="J83" s="4" t="s">
        <v>2551</v>
      </c>
    </row>
    <row r="84" spans="1:10">
      <c r="A84" s="4">
        <v>83</v>
      </c>
      <c r="B84" s="4" t="s">
        <v>1536</v>
      </c>
      <c r="C84" s="4" t="s">
        <v>946</v>
      </c>
      <c r="D84" s="4" t="s">
        <v>1834</v>
      </c>
      <c r="E84" s="4" t="s">
        <v>1835</v>
      </c>
      <c r="F84" s="4" t="s">
        <v>1836</v>
      </c>
      <c r="G84" s="4" t="s">
        <v>1639</v>
      </c>
      <c r="J84" s="4" t="s">
        <v>2551</v>
      </c>
    </row>
    <row r="85" spans="1:10">
      <c r="A85" s="4">
        <v>84</v>
      </c>
      <c r="B85" s="4" t="s">
        <v>1536</v>
      </c>
      <c r="C85" s="4" t="s">
        <v>946</v>
      </c>
      <c r="D85" s="4" t="s">
        <v>1837</v>
      </c>
      <c r="E85" s="4" t="s">
        <v>1838</v>
      </c>
      <c r="F85" s="4" t="s">
        <v>1839</v>
      </c>
      <c r="G85" s="4" t="s">
        <v>1809</v>
      </c>
      <c r="J85" s="4" t="s">
        <v>2551</v>
      </c>
    </row>
    <row r="86" spans="1:10">
      <c r="A86" s="4">
        <v>85</v>
      </c>
      <c r="B86" s="4" t="s">
        <v>1536</v>
      </c>
      <c r="C86" s="4" t="s">
        <v>946</v>
      </c>
      <c r="D86" s="4" t="s">
        <v>1840</v>
      </c>
      <c r="E86" s="4" t="s">
        <v>1841</v>
      </c>
      <c r="F86" s="4" t="s">
        <v>1842</v>
      </c>
      <c r="G86" s="4" t="s">
        <v>1833</v>
      </c>
      <c r="J86" s="4" t="s">
        <v>2551</v>
      </c>
    </row>
    <row r="87" spans="1:10">
      <c r="A87" s="4">
        <v>86</v>
      </c>
      <c r="B87" s="4" t="s">
        <v>1536</v>
      </c>
      <c r="C87" s="4" t="s">
        <v>946</v>
      </c>
      <c r="D87" s="4" t="s">
        <v>1843</v>
      </c>
      <c r="E87" s="4" t="s">
        <v>1841</v>
      </c>
      <c r="F87" s="4" t="s">
        <v>1844</v>
      </c>
      <c r="G87" s="4" t="s">
        <v>1845</v>
      </c>
      <c r="J87" s="4" t="s">
        <v>2551</v>
      </c>
    </row>
    <row r="88" spans="1:10">
      <c r="A88" s="4">
        <v>87</v>
      </c>
      <c r="B88" s="4" t="s">
        <v>1536</v>
      </c>
      <c r="C88" s="4" t="s">
        <v>946</v>
      </c>
      <c r="D88" s="4" t="s">
        <v>1846</v>
      </c>
      <c r="E88" s="4" t="s">
        <v>1847</v>
      </c>
      <c r="F88" s="4" t="s">
        <v>1848</v>
      </c>
      <c r="G88" s="4" t="s">
        <v>1819</v>
      </c>
      <c r="J88" s="4" t="s">
        <v>2551</v>
      </c>
    </row>
    <row r="89" spans="1:10">
      <c r="A89" s="4">
        <v>88</v>
      </c>
      <c r="B89" s="4" t="s">
        <v>1536</v>
      </c>
      <c r="C89" s="4" t="s">
        <v>946</v>
      </c>
      <c r="D89" s="4" t="s">
        <v>1849</v>
      </c>
      <c r="E89" s="4" t="s">
        <v>1850</v>
      </c>
      <c r="F89" s="4" t="s">
        <v>1851</v>
      </c>
      <c r="G89" s="4" t="s">
        <v>1655</v>
      </c>
      <c r="J89" s="4" t="s">
        <v>2551</v>
      </c>
    </row>
    <row r="90" spans="1:10">
      <c r="A90" s="4">
        <v>89</v>
      </c>
      <c r="B90" s="4" t="s">
        <v>1536</v>
      </c>
      <c r="C90" s="4" t="s">
        <v>946</v>
      </c>
      <c r="D90" s="4" t="s">
        <v>1852</v>
      </c>
      <c r="E90" s="4" t="s">
        <v>1853</v>
      </c>
      <c r="F90" s="4" t="s">
        <v>1854</v>
      </c>
      <c r="G90" s="4" t="s">
        <v>1655</v>
      </c>
      <c r="J90" s="4" t="s">
        <v>2551</v>
      </c>
    </row>
    <row r="91" spans="1:10">
      <c r="A91" s="4">
        <v>90</v>
      </c>
      <c r="B91" s="4" t="s">
        <v>1536</v>
      </c>
      <c r="C91" s="4" t="s">
        <v>946</v>
      </c>
      <c r="D91" s="4" t="s">
        <v>1855</v>
      </c>
      <c r="E91" s="4" t="s">
        <v>1856</v>
      </c>
      <c r="F91" s="4" t="s">
        <v>1857</v>
      </c>
      <c r="G91" s="4" t="s">
        <v>1594</v>
      </c>
      <c r="H91" s="4" t="s">
        <v>1858</v>
      </c>
      <c r="J91" s="4" t="s">
        <v>2551</v>
      </c>
    </row>
    <row r="92" spans="1:10">
      <c r="A92" s="4">
        <v>91</v>
      </c>
      <c r="B92" s="4" t="s">
        <v>1536</v>
      </c>
      <c r="C92" s="4" t="s">
        <v>946</v>
      </c>
      <c r="D92" s="4" t="s">
        <v>1859</v>
      </c>
      <c r="E92" s="4" t="s">
        <v>1860</v>
      </c>
      <c r="F92" s="4" t="s">
        <v>1861</v>
      </c>
      <c r="G92" s="4" t="s">
        <v>1603</v>
      </c>
      <c r="J92" s="4" t="s">
        <v>2551</v>
      </c>
    </row>
    <row r="93" spans="1:10">
      <c r="A93" s="4">
        <v>92</v>
      </c>
      <c r="B93" s="4" t="s">
        <v>1536</v>
      </c>
      <c r="C93" s="4" t="s">
        <v>946</v>
      </c>
      <c r="D93" s="4" t="s">
        <v>1862</v>
      </c>
      <c r="E93" s="4" t="s">
        <v>1863</v>
      </c>
      <c r="F93" s="4" t="s">
        <v>1864</v>
      </c>
      <c r="G93" s="4" t="s">
        <v>1845</v>
      </c>
      <c r="J93" s="4" t="s">
        <v>2551</v>
      </c>
    </row>
    <row r="94" spans="1:10">
      <c r="A94" s="4">
        <v>93</v>
      </c>
      <c r="B94" s="4" t="s">
        <v>1536</v>
      </c>
      <c r="C94" s="4" t="s">
        <v>946</v>
      </c>
      <c r="D94" s="4" t="s">
        <v>1865</v>
      </c>
      <c r="E94" s="4" t="s">
        <v>1866</v>
      </c>
      <c r="F94" s="4" t="s">
        <v>1867</v>
      </c>
      <c r="G94" s="4" t="s">
        <v>1868</v>
      </c>
      <c r="J94" s="4" t="s">
        <v>2551</v>
      </c>
    </row>
    <row r="95" spans="1:10">
      <c r="A95" s="4">
        <v>94</v>
      </c>
      <c r="B95" s="4" t="s">
        <v>1536</v>
      </c>
      <c r="C95" s="4" t="s">
        <v>946</v>
      </c>
      <c r="D95" s="4" t="s">
        <v>1869</v>
      </c>
      <c r="E95" s="4" t="s">
        <v>1870</v>
      </c>
      <c r="F95" s="4" t="s">
        <v>1871</v>
      </c>
      <c r="G95" s="4" t="s">
        <v>1809</v>
      </c>
      <c r="J95" s="4" t="s">
        <v>2551</v>
      </c>
    </row>
    <row r="96" spans="1:10">
      <c r="A96" s="4">
        <v>95</v>
      </c>
      <c r="B96" s="4" t="s">
        <v>1536</v>
      </c>
      <c r="C96" s="4" t="s">
        <v>946</v>
      </c>
      <c r="D96" s="4" t="s">
        <v>1872</v>
      </c>
      <c r="E96" s="4" t="s">
        <v>1873</v>
      </c>
      <c r="F96" s="4" t="s">
        <v>1874</v>
      </c>
      <c r="G96" s="4" t="s">
        <v>1875</v>
      </c>
      <c r="J96" s="4" t="s">
        <v>2551</v>
      </c>
    </row>
    <row r="97" spans="1:10">
      <c r="A97" s="4">
        <v>96</v>
      </c>
      <c r="B97" s="4" t="s">
        <v>1536</v>
      </c>
      <c r="C97" s="4" t="s">
        <v>946</v>
      </c>
      <c r="D97" s="4" t="s">
        <v>1876</v>
      </c>
      <c r="E97" s="4" t="s">
        <v>1877</v>
      </c>
      <c r="F97" s="4" t="s">
        <v>1878</v>
      </c>
      <c r="G97" s="4" t="s">
        <v>1879</v>
      </c>
      <c r="J97" s="4" t="s">
        <v>2551</v>
      </c>
    </row>
    <row r="98" spans="1:10">
      <c r="A98" s="4">
        <v>97</v>
      </c>
      <c r="B98" s="4" t="s">
        <v>1536</v>
      </c>
      <c r="C98" s="4" t="s">
        <v>946</v>
      </c>
      <c r="D98" s="4" t="s">
        <v>1880</v>
      </c>
      <c r="E98" s="4" t="s">
        <v>1881</v>
      </c>
      <c r="F98" s="4" t="s">
        <v>1882</v>
      </c>
      <c r="G98" s="4" t="s">
        <v>1879</v>
      </c>
      <c r="J98" s="4" t="s">
        <v>2551</v>
      </c>
    </row>
    <row r="99" spans="1:10">
      <c r="A99" s="4">
        <v>98</v>
      </c>
      <c r="B99" s="4" t="s">
        <v>1536</v>
      </c>
      <c r="C99" s="4" t="s">
        <v>946</v>
      </c>
      <c r="D99" s="4" t="s">
        <v>1883</v>
      </c>
      <c r="E99" s="4" t="s">
        <v>1884</v>
      </c>
      <c r="F99" s="4" t="s">
        <v>1885</v>
      </c>
      <c r="G99" s="4" t="s">
        <v>1879</v>
      </c>
      <c r="J99" s="4" t="s">
        <v>2551</v>
      </c>
    </row>
    <row r="100" spans="1:10">
      <c r="A100" s="4">
        <v>99</v>
      </c>
      <c r="B100" s="4" t="s">
        <v>1536</v>
      </c>
      <c r="C100" s="4" t="s">
        <v>946</v>
      </c>
      <c r="D100" s="4" t="s">
        <v>1886</v>
      </c>
      <c r="E100" s="4" t="s">
        <v>1887</v>
      </c>
      <c r="F100" s="4" t="s">
        <v>1888</v>
      </c>
      <c r="G100" s="4" t="s">
        <v>1879</v>
      </c>
      <c r="J100" s="4" t="s">
        <v>2551</v>
      </c>
    </row>
    <row r="101" spans="1:10">
      <c r="A101" s="4">
        <v>100</v>
      </c>
      <c r="B101" s="4" t="s">
        <v>1536</v>
      </c>
      <c r="C101" s="4" t="s">
        <v>946</v>
      </c>
      <c r="D101" s="4" t="s">
        <v>1889</v>
      </c>
      <c r="E101" s="4" t="s">
        <v>1890</v>
      </c>
      <c r="F101" s="4" t="s">
        <v>1891</v>
      </c>
      <c r="G101" s="4" t="s">
        <v>1879</v>
      </c>
      <c r="J101" s="4" t="s">
        <v>2551</v>
      </c>
    </row>
    <row r="102" spans="1:10">
      <c r="A102" s="4">
        <v>101</v>
      </c>
      <c r="B102" s="4" t="s">
        <v>1536</v>
      </c>
      <c r="C102" s="4" t="s">
        <v>946</v>
      </c>
      <c r="D102" s="4" t="s">
        <v>1892</v>
      </c>
      <c r="E102" s="4" t="s">
        <v>1893</v>
      </c>
      <c r="F102" s="4" t="s">
        <v>1894</v>
      </c>
      <c r="G102" s="4" t="s">
        <v>1879</v>
      </c>
      <c r="J102" s="4" t="s">
        <v>2551</v>
      </c>
    </row>
    <row r="103" spans="1:10">
      <c r="A103" s="4">
        <v>102</v>
      </c>
      <c r="B103" s="4" t="s">
        <v>1536</v>
      </c>
      <c r="C103" s="4" t="s">
        <v>946</v>
      </c>
      <c r="D103" s="4" t="s">
        <v>1895</v>
      </c>
      <c r="E103" s="4" t="s">
        <v>1896</v>
      </c>
      <c r="F103" s="4" t="s">
        <v>1897</v>
      </c>
      <c r="G103" s="4" t="s">
        <v>1879</v>
      </c>
      <c r="J103" s="4" t="s">
        <v>2551</v>
      </c>
    </row>
    <row r="104" spans="1:10">
      <c r="A104" s="4">
        <v>103</v>
      </c>
      <c r="B104" s="4" t="s">
        <v>1536</v>
      </c>
      <c r="C104" s="4" t="s">
        <v>946</v>
      </c>
      <c r="D104" s="4" t="s">
        <v>1898</v>
      </c>
      <c r="E104" s="4" t="s">
        <v>1899</v>
      </c>
      <c r="F104" s="4" t="s">
        <v>1900</v>
      </c>
      <c r="G104" s="4" t="s">
        <v>1582</v>
      </c>
      <c r="J104" s="4" t="s">
        <v>2551</v>
      </c>
    </row>
    <row r="105" spans="1:10">
      <c r="A105" s="4">
        <v>104</v>
      </c>
      <c r="B105" s="4" t="s">
        <v>1536</v>
      </c>
      <c r="C105" s="4" t="s">
        <v>946</v>
      </c>
      <c r="D105" s="4" t="s">
        <v>1901</v>
      </c>
      <c r="E105" s="4" t="s">
        <v>1902</v>
      </c>
      <c r="F105" s="4" t="s">
        <v>1903</v>
      </c>
      <c r="G105" s="4" t="s">
        <v>1879</v>
      </c>
      <c r="J105" s="4" t="s">
        <v>2551</v>
      </c>
    </row>
    <row r="106" spans="1:10">
      <c r="A106" s="4">
        <v>105</v>
      </c>
      <c r="B106" s="4" t="s">
        <v>1536</v>
      </c>
      <c r="C106" s="4" t="s">
        <v>946</v>
      </c>
      <c r="D106" s="4" t="s">
        <v>1904</v>
      </c>
      <c r="E106" s="4" t="s">
        <v>1905</v>
      </c>
      <c r="F106" s="4" t="s">
        <v>1906</v>
      </c>
      <c r="G106" s="4" t="s">
        <v>1879</v>
      </c>
      <c r="J106" s="4" t="s">
        <v>2551</v>
      </c>
    </row>
    <row r="107" spans="1:10">
      <c r="A107" s="4">
        <v>106</v>
      </c>
      <c r="B107" s="4" t="s">
        <v>1536</v>
      </c>
      <c r="C107" s="4" t="s">
        <v>946</v>
      </c>
      <c r="D107" s="4" t="s">
        <v>1907</v>
      </c>
      <c r="E107" s="4" t="s">
        <v>1908</v>
      </c>
      <c r="F107" s="4" t="s">
        <v>1909</v>
      </c>
      <c r="G107" s="4" t="s">
        <v>1910</v>
      </c>
      <c r="J107" s="4" t="s">
        <v>2551</v>
      </c>
    </row>
    <row r="108" spans="1:10">
      <c r="A108" s="4">
        <v>107</v>
      </c>
      <c r="B108" s="4" t="s">
        <v>1536</v>
      </c>
      <c r="C108" s="4" t="s">
        <v>946</v>
      </c>
      <c r="D108" s="4" t="s">
        <v>1911</v>
      </c>
      <c r="E108" s="4" t="s">
        <v>1912</v>
      </c>
      <c r="F108" s="4" t="s">
        <v>1913</v>
      </c>
      <c r="G108" s="4" t="s">
        <v>1879</v>
      </c>
      <c r="J108" s="4" t="s">
        <v>2551</v>
      </c>
    </row>
    <row r="109" spans="1:10">
      <c r="A109" s="4">
        <v>108</v>
      </c>
      <c r="B109" s="4" t="s">
        <v>1536</v>
      </c>
      <c r="C109" s="4" t="s">
        <v>946</v>
      </c>
      <c r="D109" s="4" t="s">
        <v>1914</v>
      </c>
      <c r="E109" s="4" t="s">
        <v>1915</v>
      </c>
      <c r="F109" s="4" t="s">
        <v>1916</v>
      </c>
      <c r="G109" s="4" t="s">
        <v>1879</v>
      </c>
      <c r="J109" s="4" t="s">
        <v>2551</v>
      </c>
    </row>
    <row r="110" spans="1:10">
      <c r="A110" s="4">
        <v>109</v>
      </c>
      <c r="B110" s="4" t="s">
        <v>1536</v>
      </c>
      <c r="C110" s="4" t="s">
        <v>946</v>
      </c>
      <c r="D110" s="4" t="s">
        <v>1917</v>
      </c>
      <c r="E110" s="4" t="s">
        <v>1918</v>
      </c>
      <c r="F110" s="4" t="s">
        <v>1919</v>
      </c>
      <c r="G110" s="4" t="s">
        <v>1879</v>
      </c>
      <c r="J110" s="4" t="s">
        <v>2551</v>
      </c>
    </row>
    <row r="111" spans="1:10">
      <c r="A111" s="4">
        <v>110</v>
      </c>
      <c r="B111" s="4" t="s">
        <v>1536</v>
      </c>
      <c r="C111" s="4" t="s">
        <v>946</v>
      </c>
      <c r="D111" s="4" t="s">
        <v>1920</v>
      </c>
      <c r="E111" s="4" t="s">
        <v>1921</v>
      </c>
      <c r="F111" s="4" t="s">
        <v>1922</v>
      </c>
      <c r="G111" s="4" t="s">
        <v>1923</v>
      </c>
      <c r="J111" s="4" t="s">
        <v>2551</v>
      </c>
    </row>
    <row r="112" spans="1:10">
      <c r="A112" s="4">
        <v>111</v>
      </c>
      <c r="B112" s="4" t="s">
        <v>1536</v>
      </c>
      <c r="C112" s="4" t="s">
        <v>946</v>
      </c>
      <c r="D112" s="4" t="s">
        <v>1924</v>
      </c>
      <c r="E112" s="4" t="s">
        <v>1925</v>
      </c>
      <c r="F112" s="4" t="s">
        <v>1926</v>
      </c>
      <c r="G112" s="4" t="s">
        <v>1639</v>
      </c>
      <c r="J112" s="4" t="s">
        <v>2551</v>
      </c>
    </row>
    <row r="113" spans="1:10">
      <c r="A113" s="4">
        <v>112</v>
      </c>
      <c r="B113" s="4" t="s">
        <v>1536</v>
      </c>
      <c r="C113" s="4" t="s">
        <v>946</v>
      </c>
      <c r="D113" s="4" t="s">
        <v>1927</v>
      </c>
      <c r="E113" s="4" t="s">
        <v>1928</v>
      </c>
      <c r="F113" s="4" t="s">
        <v>1929</v>
      </c>
      <c r="G113" s="4" t="s">
        <v>1674</v>
      </c>
      <c r="J113" s="4" t="s">
        <v>2551</v>
      </c>
    </row>
    <row r="114" spans="1:10">
      <c r="A114" s="4">
        <v>113</v>
      </c>
      <c r="B114" s="4" t="s">
        <v>1536</v>
      </c>
      <c r="C114" s="4" t="s">
        <v>946</v>
      </c>
      <c r="D114" s="4" t="s">
        <v>1930</v>
      </c>
      <c r="E114" s="4" t="s">
        <v>1931</v>
      </c>
      <c r="F114" s="4" t="s">
        <v>1932</v>
      </c>
      <c r="G114" s="4" t="s">
        <v>1815</v>
      </c>
      <c r="J114" s="4" t="s">
        <v>2551</v>
      </c>
    </row>
    <row r="115" spans="1:10">
      <c r="A115" s="4">
        <v>114</v>
      </c>
      <c r="B115" s="4" t="s">
        <v>1536</v>
      </c>
      <c r="C115" s="4" t="s">
        <v>946</v>
      </c>
      <c r="D115" s="4" t="s">
        <v>1933</v>
      </c>
      <c r="E115" s="4" t="s">
        <v>1934</v>
      </c>
      <c r="F115" s="4" t="s">
        <v>1935</v>
      </c>
      <c r="G115" s="4" t="s">
        <v>1655</v>
      </c>
      <c r="J115" s="4" t="s">
        <v>2551</v>
      </c>
    </row>
    <row r="116" spans="1:10">
      <c r="A116" s="4">
        <v>115</v>
      </c>
      <c r="B116" s="4" t="s">
        <v>1536</v>
      </c>
      <c r="C116" s="4" t="s">
        <v>946</v>
      </c>
      <c r="D116" s="4" t="s">
        <v>1936</v>
      </c>
      <c r="E116" s="4" t="s">
        <v>1937</v>
      </c>
      <c r="F116" s="4" t="s">
        <v>1938</v>
      </c>
      <c r="G116" s="4" t="s">
        <v>1594</v>
      </c>
      <c r="J116" s="4" t="s">
        <v>2551</v>
      </c>
    </row>
    <row r="117" spans="1:10">
      <c r="A117" s="4">
        <v>116</v>
      </c>
      <c r="B117" s="4" t="s">
        <v>1536</v>
      </c>
      <c r="C117" s="4" t="s">
        <v>946</v>
      </c>
      <c r="D117" s="4" t="s">
        <v>1939</v>
      </c>
      <c r="E117" s="4" t="s">
        <v>1940</v>
      </c>
      <c r="F117" s="4" t="s">
        <v>1941</v>
      </c>
      <c r="G117" s="4" t="s">
        <v>1635</v>
      </c>
      <c r="J117" s="4" t="s">
        <v>2551</v>
      </c>
    </row>
    <row r="118" spans="1:10">
      <c r="A118" s="4">
        <v>117</v>
      </c>
      <c r="B118" s="4" t="s">
        <v>1536</v>
      </c>
      <c r="C118" s="4" t="s">
        <v>946</v>
      </c>
      <c r="D118" s="4" t="s">
        <v>1942</v>
      </c>
      <c r="E118" s="4" t="s">
        <v>1943</v>
      </c>
      <c r="F118" s="4" t="s">
        <v>1944</v>
      </c>
      <c r="G118" s="4" t="s">
        <v>1945</v>
      </c>
      <c r="J118" s="4" t="s">
        <v>2551</v>
      </c>
    </row>
    <row r="119" spans="1:10">
      <c r="A119" s="4">
        <v>118</v>
      </c>
      <c r="B119" s="4" t="s">
        <v>1536</v>
      </c>
      <c r="C119" s="4" t="s">
        <v>946</v>
      </c>
      <c r="D119" s="4" t="s">
        <v>1946</v>
      </c>
      <c r="E119" s="4" t="s">
        <v>1947</v>
      </c>
      <c r="F119" s="4" t="s">
        <v>1948</v>
      </c>
      <c r="G119" s="4" t="s">
        <v>1655</v>
      </c>
      <c r="J119" s="4" t="s">
        <v>2551</v>
      </c>
    </row>
    <row r="120" spans="1:10">
      <c r="A120" s="4">
        <v>119</v>
      </c>
      <c r="B120" s="4" t="s">
        <v>1536</v>
      </c>
      <c r="C120" s="4" t="s">
        <v>946</v>
      </c>
      <c r="D120" s="4" t="s">
        <v>1949</v>
      </c>
      <c r="E120" s="4" t="s">
        <v>1950</v>
      </c>
      <c r="F120" s="4" t="s">
        <v>1951</v>
      </c>
      <c r="G120" s="4" t="s">
        <v>1875</v>
      </c>
      <c r="J120" s="4" t="s">
        <v>2551</v>
      </c>
    </row>
    <row r="121" spans="1:10">
      <c r="A121" s="4">
        <v>120</v>
      </c>
      <c r="B121" s="4" t="s">
        <v>1536</v>
      </c>
      <c r="C121" s="4" t="s">
        <v>946</v>
      </c>
      <c r="D121" s="4" t="s">
        <v>1952</v>
      </c>
      <c r="E121" s="4" t="s">
        <v>1950</v>
      </c>
      <c r="F121" s="4" t="s">
        <v>1953</v>
      </c>
      <c r="G121" s="4" t="s">
        <v>1582</v>
      </c>
      <c r="J121" s="4" t="s">
        <v>2551</v>
      </c>
    </row>
    <row r="122" spans="1:10">
      <c r="A122" s="4">
        <v>121</v>
      </c>
      <c r="B122" s="4" t="s">
        <v>1536</v>
      </c>
      <c r="C122" s="4" t="s">
        <v>946</v>
      </c>
      <c r="D122" s="4" t="s">
        <v>1954</v>
      </c>
      <c r="E122" s="4" t="s">
        <v>1955</v>
      </c>
      <c r="F122" s="4" t="s">
        <v>1956</v>
      </c>
      <c r="G122" s="4" t="s">
        <v>1868</v>
      </c>
      <c r="J122" s="4" t="s">
        <v>2551</v>
      </c>
    </row>
    <row r="123" spans="1:10">
      <c r="A123" s="4">
        <v>122</v>
      </c>
      <c r="B123" s="4" t="s">
        <v>1536</v>
      </c>
      <c r="C123" s="4" t="s">
        <v>946</v>
      </c>
      <c r="D123" s="4" t="s">
        <v>1957</v>
      </c>
      <c r="E123" s="4" t="s">
        <v>1958</v>
      </c>
      <c r="F123" s="4" t="s">
        <v>1959</v>
      </c>
      <c r="G123" s="4" t="s">
        <v>1875</v>
      </c>
      <c r="J123" s="4" t="s">
        <v>2551</v>
      </c>
    </row>
    <row r="124" spans="1:10">
      <c r="A124" s="4">
        <v>123</v>
      </c>
      <c r="B124" s="4" t="s">
        <v>1536</v>
      </c>
      <c r="C124" s="4" t="s">
        <v>946</v>
      </c>
      <c r="D124" s="4" t="s">
        <v>1960</v>
      </c>
      <c r="E124" s="4" t="s">
        <v>1961</v>
      </c>
      <c r="F124" s="4" t="s">
        <v>1962</v>
      </c>
      <c r="G124" s="4" t="s">
        <v>1594</v>
      </c>
      <c r="J124" s="4" t="s">
        <v>2551</v>
      </c>
    </row>
    <row r="125" spans="1:10">
      <c r="A125" s="4">
        <v>124</v>
      </c>
      <c r="B125" s="4" t="s">
        <v>1536</v>
      </c>
      <c r="C125" s="4" t="s">
        <v>946</v>
      </c>
      <c r="D125" s="4" t="s">
        <v>1963</v>
      </c>
      <c r="E125" s="4" t="s">
        <v>1964</v>
      </c>
      <c r="F125" s="4" t="s">
        <v>1965</v>
      </c>
      <c r="G125" s="4" t="s">
        <v>1655</v>
      </c>
      <c r="J125" s="4" t="s">
        <v>2551</v>
      </c>
    </row>
    <row r="126" spans="1:10">
      <c r="A126" s="4">
        <v>125</v>
      </c>
      <c r="B126" s="4" t="s">
        <v>1536</v>
      </c>
      <c r="C126" s="4" t="s">
        <v>946</v>
      </c>
      <c r="D126" s="4" t="s">
        <v>1966</v>
      </c>
      <c r="E126" s="4" t="s">
        <v>1967</v>
      </c>
      <c r="F126" s="4" t="s">
        <v>1968</v>
      </c>
      <c r="G126" s="4" t="s">
        <v>1655</v>
      </c>
      <c r="J126" s="4" t="s">
        <v>2551</v>
      </c>
    </row>
    <row r="127" spans="1:10">
      <c r="A127" s="4">
        <v>126</v>
      </c>
      <c r="B127" s="4" t="s">
        <v>1536</v>
      </c>
      <c r="C127" s="4" t="s">
        <v>946</v>
      </c>
      <c r="D127" s="4" t="s">
        <v>1969</v>
      </c>
      <c r="E127" s="4" t="s">
        <v>1970</v>
      </c>
      <c r="F127" s="4" t="s">
        <v>1971</v>
      </c>
      <c r="G127" s="4" t="s">
        <v>1582</v>
      </c>
      <c r="J127" s="4" t="s">
        <v>2551</v>
      </c>
    </row>
    <row r="128" spans="1:10">
      <c r="A128" s="4">
        <v>127</v>
      </c>
      <c r="B128" s="4" t="s">
        <v>1536</v>
      </c>
      <c r="C128" s="4" t="s">
        <v>946</v>
      </c>
      <c r="D128" s="4" t="s">
        <v>1972</v>
      </c>
      <c r="E128" s="4" t="s">
        <v>1973</v>
      </c>
      <c r="F128" s="4" t="s">
        <v>1974</v>
      </c>
      <c r="G128" s="4" t="s">
        <v>1594</v>
      </c>
      <c r="J128" s="4" t="s">
        <v>2551</v>
      </c>
    </row>
    <row r="129" spans="1:10">
      <c r="A129" s="4">
        <v>128</v>
      </c>
      <c r="B129" s="4" t="s">
        <v>1536</v>
      </c>
      <c r="C129" s="4" t="s">
        <v>946</v>
      </c>
      <c r="D129" s="4" t="s">
        <v>1975</v>
      </c>
      <c r="E129" s="4" t="s">
        <v>1976</v>
      </c>
      <c r="F129" s="4" t="s">
        <v>1977</v>
      </c>
      <c r="G129" s="4" t="s">
        <v>1594</v>
      </c>
      <c r="J129" s="4" t="s">
        <v>2551</v>
      </c>
    </row>
    <row r="130" spans="1:10">
      <c r="A130" s="4">
        <v>129</v>
      </c>
      <c r="B130" s="4" t="s">
        <v>1536</v>
      </c>
      <c r="C130" s="4" t="s">
        <v>946</v>
      </c>
      <c r="D130" s="4" t="s">
        <v>1978</v>
      </c>
      <c r="E130" s="4" t="s">
        <v>1979</v>
      </c>
      <c r="F130" s="4" t="s">
        <v>1980</v>
      </c>
      <c r="G130" s="4" t="s">
        <v>1594</v>
      </c>
      <c r="J130" s="4" t="s">
        <v>2551</v>
      </c>
    </row>
    <row r="131" spans="1:10">
      <c r="A131" s="4">
        <v>130</v>
      </c>
      <c r="B131" s="4" t="s">
        <v>1536</v>
      </c>
      <c r="C131" s="4" t="s">
        <v>946</v>
      </c>
      <c r="D131" s="4" t="s">
        <v>1981</v>
      </c>
      <c r="E131" s="4" t="s">
        <v>1982</v>
      </c>
      <c r="F131" s="4" t="s">
        <v>1983</v>
      </c>
      <c r="G131" s="4" t="s">
        <v>1875</v>
      </c>
      <c r="J131" s="4" t="s">
        <v>2551</v>
      </c>
    </row>
    <row r="132" spans="1:10">
      <c r="A132" s="4">
        <v>131</v>
      </c>
      <c r="B132" s="4" t="s">
        <v>1536</v>
      </c>
      <c r="C132" s="4" t="s">
        <v>946</v>
      </c>
      <c r="D132" s="4" t="s">
        <v>1984</v>
      </c>
      <c r="E132" s="4" t="s">
        <v>1985</v>
      </c>
      <c r="F132" s="4" t="s">
        <v>1986</v>
      </c>
      <c r="G132" s="4" t="s">
        <v>1655</v>
      </c>
      <c r="J132" s="4" t="s">
        <v>2551</v>
      </c>
    </row>
    <row r="133" spans="1:10">
      <c r="A133" s="4">
        <v>132</v>
      </c>
      <c r="B133" s="4" t="s">
        <v>1536</v>
      </c>
      <c r="C133" s="4" t="s">
        <v>946</v>
      </c>
      <c r="D133" s="4" t="s">
        <v>1987</v>
      </c>
      <c r="E133" s="4" t="s">
        <v>1988</v>
      </c>
      <c r="F133" s="4" t="s">
        <v>1989</v>
      </c>
      <c r="G133" s="4" t="s">
        <v>1990</v>
      </c>
      <c r="H133" s="4" t="s">
        <v>1991</v>
      </c>
      <c r="J133" s="4" t="s">
        <v>2551</v>
      </c>
    </row>
    <row r="134" spans="1:10">
      <c r="A134" s="4">
        <v>133</v>
      </c>
      <c r="B134" s="4" t="s">
        <v>1536</v>
      </c>
      <c r="C134" s="4" t="s">
        <v>946</v>
      </c>
      <c r="D134" s="4" t="s">
        <v>1992</v>
      </c>
      <c r="E134" s="4" t="s">
        <v>1993</v>
      </c>
      <c r="F134" s="4" t="s">
        <v>1994</v>
      </c>
      <c r="G134" s="4" t="s">
        <v>1651</v>
      </c>
      <c r="J134" s="4" t="s">
        <v>2551</v>
      </c>
    </row>
    <row r="135" spans="1:10">
      <c r="A135" s="4">
        <v>134</v>
      </c>
      <c r="B135" s="4" t="s">
        <v>1536</v>
      </c>
      <c r="C135" s="4" t="s">
        <v>946</v>
      </c>
      <c r="D135" s="4" t="s">
        <v>1995</v>
      </c>
      <c r="E135" s="4" t="s">
        <v>1996</v>
      </c>
      <c r="F135" s="4" t="s">
        <v>1997</v>
      </c>
      <c r="G135" s="4" t="s">
        <v>1998</v>
      </c>
      <c r="J135" s="4" t="s">
        <v>2551</v>
      </c>
    </row>
    <row r="136" spans="1:10">
      <c r="A136" s="4">
        <v>135</v>
      </c>
      <c r="B136" s="4" t="s">
        <v>1536</v>
      </c>
      <c r="C136" s="4" t="s">
        <v>946</v>
      </c>
      <c r="D136" s="4" t="s">
        <v>1999</v>
      </c>
      <c r="E136" s="4" t="s">
        <v>2000</v>
      </c>
      <c r="F136" s="4" t="s">
        <v>2001</v>
      </c>
      <c r="G136" s="4" t="s">
        <v>1551</v>
      </c>
      <c r="J136" s="4" t="s">
        <v>2551</v>
      </c>
    </row>
    <row r="137" spans="1:10">
      <c r="A137" s="4">
        <v>136</v>
      </c>
      <c r="B137" s="4" t="s">
        <v>1536</v>
      </c>
      <c r="C137" s="4" t="s">
        <v>946</v>
      </c>
      <c r="D137" s="4" t="s">
        <v>2002</v>
      </c>
      <c r="E137" s="4" t="s">
        <v>2003</v>
      </c>
      <c r="F137" s="4" t="s">
        <v>2004</v>
      </c>
      <c r="G137" s="4" t="s">
        <v>1910</v>
      </c>
      <c r="J137" s="4" t="s">
        <v>2551</v>
      </c>
    </row>
    <row r="138" spans="1:10">
      <c r="A138" s="4">
        <v>137</v>
      </c>
      <c r="B138" s="4" t="s">
        <v>1536</v>
      </c>
      <c r="C138" s="4" t="s">
        <v>946</v>
      </c>
      <c r="D138" s="4" t="s">
        <v>2005</v>
      </c>
      <c r="E138" s="4" t="s">
        <v>2006</v>
      </c>
      <c r="F138" s="4" t="s">
        <v>2007</v>
      </c>
      <c r="G138" s="4" t="s">
        <v>1655</v>
      </c>
      <c r="J138" s="4" t="s">
        <v>2551</v>
      </c>
    </row>
    <row r="139" spans="1:10">
      <c r="A139" s="4">
        <v>138</v>
      </c>
      <c r="B139" s="4" t="s">
        <v>1536</v>
      </c>
      <c r="C139" s="4" t="s">
        <v>946</v>
      </c>
      <c r="D139" s="4" t="s">
        <v>2008</v>
      </c>
      <c r="E139" s="4" t="s">
        <v>2009</v>
      </c>
      <c r="F139" s="4" t="s">
        <v>2010</v>
      </c>
      <c r="G139" s="4" t="s">
        <v>2011</v>
      </c>
      <c r="J139" s="4" t="s">
        <v>2551</v>
      </c>
    </row>
    <row r="140" spans="1:10">
      <c r="A140" s="4">
        <v>139</v>
      </c>
      <c r="B140" s="4" t="s">
        <v>1536</v>
      </c>
      <c r="C140" s="4" t="s">
        <v>946</v>
      </c>
      <c r="D140" s="4" t="s">
        <v>2012</v>
      </c>
      <c r="E140" s="4" t="s">
        <v>2013</v>
      </c>
      <c r="F140" s="4" t="s">
        <v>2014</v>
      </c>
      <c r="G140" s="4" t="s">
        <v>1833</v>
      </c>
      <c r="J140" s="4" t="s">
        <v>2551</v>
      </c>
    </row>
    <row r="141" spans="1:10">
      <c r="A141" s="4">
        <v>140</v>
      </c>
      <c r="B141" s="4" t="s">
        <v>1536</v>
      </c>
      <c r="C141" s="4" t="s">
        <v>946</v>
      </c>
      <c r="D141" s="4" t="s">
        <v>2015</v>
      </c>
      <c r="E141" s="4" t="s">
        <v>2016</v>
      </c>
      <c r="F141" s="4" t="s">
        <v>2017</v>
      </c>
      <c r="G141" s="4" t="s">
        <v>1879</v>
      </c>
      <c r="J141" s="4" t="s">
        <v>2551</v>
      </c>
    </row>
    <row r="142" spans="1:10">
      <c r="A142" s="4">
        <v>141</v>
      </c>
      <c r="B142" s="4" t="s">
        <v>1536</v>
      </c>
      <c r="C142" s="4" t="s">
        <v>946</v>
      </c>
      <c r="D142" s="4" t="s">
        <v>2018</v>
      </c>
      <c r="E142" s="4" t="s">
        <v>2019</v>
      </c>
      <c r="F142" s="4" t="s">
        <v>2020</v>
      </c>
      <c r="G142" s="4" t="s">
        <v>1819</v>
      </c>
      <c r="J142" s="4" t="s">
        <v>2551</v>
      </c>
    </row>
    <row r="143" spans="1:10">
      <c r="A143" s="4">
        <v>142</v>
      </c>
      <c r="B143" s="4" t="s">
        <v>1536</v>
      </c>
      <c r="C143" s="4" t="s">
        <v>946</v>
      </c>
      <c r="D143" s="4" t="s">
        <v>2021</v>
      </c>
      <c r="E143" s="4" t="s">
        <v>2022</v>
      </c>
      <c r="F143" s="4" t="s">
        <v>2023</v>
      </c>
      <c r="G143" s="4" t="s">
        <v>1879</v>
      </c>
      <c r="J143" s="4" t="s">
        <v>2551</v>
      </c>
    </row>
    <row r="144" spans="1:10">
      <c r="A144" s="4">
        <v>143</v>
      </c>
      <c r="B144" s="4" t="s">
        <v>1536</v>
      </c>
      <c r="C144" s="4" t="s">
        <v>946</v>
      </c>
      <c r="D144" s="4" t="s">
        <v>2024</v>
      </c>
      <c r="E144" s="4" t="s">
        <v>2025</v>
      </c>
      <c r="F144" s="4" t="s">
        <v>2026</v>
      </c>
      <c r="G144" s="4" t="s">
        <v>1623</v>
      </c>
      <c r="J144" s="4" t="s">
        <v>2551</v>
      </c>
    </row>
    <row r="145" spans="1:10">
      <c r="A145" s="4">
        <v>144</v>
      </c>
      <c r="B145" s="4" t="s">
        <v>1536</v>
      </c>
      <c r="C145" s="4" t="s">
        <v>946</v>
      </c>
      <c r="D145" s="4" t="s">
        <v>2027</v>
      </c>
      <c r="E145" s="4" t="s">
        <v>2028</v>
      </c>
      <c r="F145" s="4" t="s">
        <v>2029</v>
      </c>
      <c r="G145" s="4" t="s">
        <v>1655</v>
      </c>
      <c r="J145" s="4" t="s">
        <v>2551</v>
      </c>
    </row>
    <row r="146" spans="1:10">
      <c r="A146" s="4">
        <v>145</v>
      </c>
      <c r="B146" s="4" t="s">
        <v>1536</v>
      </c>
      <c r="C146" s="4" t="s">
        <v>946</v>
      </c>
      <c r="D146" s="4" t="s">
        <v>2030</v>
      </c>
      <c r="E146" s="4" t="s">
        <v>2031</v>
      </c>
      <c r="F146" s="4" t="s">
        <v>2032</v>
      </c>
      <c r="G146" s="4" t="s">
        <v>1809</v>
      </c>
      <c r="J146" s="4" t="s">
        <v>2551</v>
      </c>
    </row>
    <row r="147" spans="1:10">
      <c r="A147" s="4">
        <v>146</v>
      </c>
      <c r="B147" s="4" t="s">
        <v>1536</v>
      </c>
      <c r="C147" s="4" t="s">
        <v>946</v>
      </c>
      <c r="D147" s="4" t="s">
        <v>2033</v>
      </c>
      <c r="E147" s="4" t="s">
        <v>2034</v>
      </c>
      <c r="F147" s="4" t="s">
        <v>2035</v>
      </c>
      <c r="G147" s="4" t="s">
        <v>1796</v>
      </c>
      <c r="J147" s="4" t="s">
        <v>2551</v>
      </c>
    </row>
    <row r="148" spans="1:10">
      <c r="A148" s="4">
        <v>147</v>
      </c>
      <c r="B148" s="4" t="s">
        <v>1536</v>
      </c>
      <c r="C148" s="4" t="s">
        <v>946</v>
      </c>
      <c r="D148" s="4" t="s">
        <v>2036</v>
      </c>
      <c r="E148" s="4" t="s">
        <v>2037</v>
      </c>
      <c r="F148" s="4" t="s">
        <v>2038</v>
      </c>
      <c r="G148" s="4" t="s">
        <v>2039</v>
      </c>
      <c r="J148" s="4" t="s">
        <v>2551</v>
      </c>
    </row>
    <row r="149" spans="1:10">
      <c r="A149" s="4">
        <v>148</v>
      </c>
      <c r="B149" s="4" t="s">
        <v>1536</v>
      </c>
      <c r="C149" s="4" t="s">
        <v>946</v>
      </c>
      <c r="D149" s="4" t="s">
        <v>2040</v>
      </c>
      <c r="E149" s="4" t="s">
        <v>2041</v>
      </c>
      <c r="F149" s="4" t="s">
        <v>2042</v>
      </c>
      <c r="G149" s="4" t="s">
        <v>1674</v>
      </c>
      <c r="H149" s="4" t="s">
        <v>2043</v>
      </c>
      <c r="J149" s="4" t="s">
        <v>2551</v>
      </c>
    </row>
    <row r="150" spans="1:10">
      <c r="A150" s="4">
        <v>149</v>
      </c>
      <c r="B150" s="4" t="s">
        <v>1536</v>
      </c>
      <c r="C150" s="4" t="s">
        <v>946</v>
      </c>
      <c r="D150" s="4" t="s">
        <v>2044</v>
      </c>
      <c r="E150" s="4" t="s">
        <v>2045</v>
      </c>
      <c r="F150" s="4" t="s">
        <v>2046</v>
      </c>
      <c r="G150" s="4" t="s">
        <v>1833</v>
      </c>
      <c r="J150" s="4" t="s">
        <v>2551</v>
      </c>
    </row>
    <row r="151" spans="1:10">
      <c r="A151" s="4">
        <v>150</v>
      </c>
      <c r="B151" s="4" t="s">
        <v>1536</v>
      </c>
      <c r="C151" s="4" t="s">
        <v>946</v>
      </c>
      <c r="D151" s="4" t="s">
        <v>2047</v>
      </c>
      <c r="E151" s="4" t="s">
        <v>2048</v>
      </c>
      <c r="F151" s="4" t="s">
        <v>2049</v>
      </c>
      <c r="G151" s="4" t="s">
        <v>1833</v>
      </c>
      <c r="J151" s="4" t="s">
        <v>2551</v>
      </c>
    </row>
    <row r="152" spans="1:10">
      <c r="A152" s="4">
        <v>151</v>
      </c>
      <c r="B152" s="4" t="s">
        <v>1536</v>
      </c>
      <c r="C152" s="4" t="s">
        <v>946</v>
      </c>
      <c r="D152" s="4" t="s">
        <v>2050</v>
      </c>
      <c r="E152" s="4" t="s">
        <v>2051</v>
      </c>
      <c r="F152" s="4" t="s">
        <v>2052</v>
      </c>
      <c r="G152" s="4" t="s">
        <v>1674</v>
      </c>
      <c r="J152" s="4" t="s">
        <v>2551</v>
      </c>
    </row>
    <row r="153" spans="1:10">
      <c r="A153" s="4">
        <v>152</v>
      </c>
      <c r="B153" s="4" t="s">
        <v>1536</v>
      </c>
      <c r="C153" s="4" t="s">
        <v>946</v>
      </c>
      <c r="D153" s="4" t="s">
        <v>2053</v>
      </c>
      <c r="E153" s="4" t="s">
        <v>2054</v>
      </c>
      <c r="F153" s="4" t="s">
        <v>2055</v>
      </c>
      <c r="G153" s="4" t="s">
        <v>1875</v>
      </c>
      <c r="J153" s="4" t="s">
        <v>2551</v>
      </c>
    </row>
    <row r="154" spans="1:10">
      <c r="A154" s="4">
        <v>153</v>
      </c>
      <c r="B154" s="4" t="s">
        <v>1536</v>
      </c>
      <c r="C154" s="4" t="s">
        <v>946</v>
      </c>
      <c r="D154" s="4" t="s">
        <v>2056</v>
      </c>
      <c r="E154" s="4" t="s">
        <v>2057</v>
      </c>
      <c r="F154" s="4" t="s">
        <v>2058</v>
      </c>
      <c r="G154" s="4" t="s">
        <v>1698</v>
      </c>
      <c r="J154" s="4" t="s">
        <v>2551</v>
      </c>
    </row>
    <row r="155" spans="1:10">
      <c r="A155" s="4">
        <v>154</v>
      </c>
      <c r="B155" s="4" t="s">
        <v>1536</v>
      </c>
      <c r="C155" s="4" t="s">
        <v>946</v>
      </c>
      <c r="D155" s="4" t="s">
        <v>2059</v>
      </c>
      <c r="E155" s="4" t="s">
        <v>2060</v>
      </c>
      <c r="F155" s="4" t="s">
        <v>2061</v>
      </c>
      <c r="G155" s="4" t="s">
        <v>1809</v>
      </c>
      <c r="J155" s="4" t="s">
        <v>2551</v>
      </c>
    </row>
    <row r="156" spans="1:10">
      <c r="A156" s="4">
        <v>155</v>
      </c>
      <c r="B156" s="4" t="s">
        <v>1536</v>
      </c>
      <c r="C156" s="4" t="s">
        <v>946</v>
      </c>
      <c r="D156" s="4" t="s">
        <v>2062</v>
      </c>
      <c r="E156" s="4" t="s">
        <v>2063</v>
      </c>
      <c r="F156" s="4" t="s">
        <v>2064</v>
      </c>
      <c r="G156" s="4" t="s">
        <v>1945</v>
      </c>
      <c r="J156" s="4" t="s">
        <v>2551</v>
      </c>
    </row>
    <row r="157" spans="1:10">
      <c r="A157" s="4">
        <v>156</v>
      </c>
      <c r="B157" s="4" t="s">
        <v>1536</v>
      </c>
      <c r="C157" s="4" t="s">
        <v>946</v>
      </c>
      <c r="D157" s="4" t="s">
        <v>2065</v>
      </c>
      <c r="E157" s="4" t="s">
        <v>2066</v>
      </c>
      <c r="F157" s="4" t="s">
        <v>2067</v>
      </c>
      <c r="G157" s="4" t="s">
        <v>1651</v>
      </c>
      <c r="J157" s="4" t="s">
        <v>2551</v>
      </c>
    </row>
    <row r="158" spans="1:10">
      <c r="A158" s="4">
        <v>157</v>
      </c>
      <c r="B158" s="4" t="s">
        <v>1536</v>
      </c>
      <c r="C158" s="4" t="s">
        <v>946</v>
      </c>
      <c r="D158" s="4" t="s">
        <v>2068</v>
      </c>
      <c r="E158" s="4" t="s">
        <v>2069</v>
      </c>
      <c r="F158" s="4" t="s">
        <v>2070</v>
      </c>
      <c r="G158" s="4" t="s">
        <v>1651</v>
      </c>
      <c r="H158" s="4" t="s">
        <v>2071</v>
      </c>
      <c r="J158" s="4" t="s">
        <v>2551</v>
      </c>
    </row>
    <row r="159" spans="1:10">
      <c r="A159" s="4">
        <v>158</v>
      </c>
      <c r="B159" s="4" t="s">
        <v>1536</v>
      </c>
      <c r="C159" s="4" t="s">
        <v>946</v>
      </c>
      <c r="D159" s="4" t="s">
        <v>2072</v>
      </c>
      <c r="E159" s="4" t="s">
        <v>2073</v>
      </c>
      <c r="F159" s="4" t="s">
        <v>2074</v>
      </c>
      <c r="G159" s="4" t="s">
        <v>1651</v>
      </c>
      <c r="J159" s="4" t="s">
        <v>2551</v>
      </c>
    </row>
    <row r="160" spans="1:10">
      <c r="A160" s="4">
        <v>159</v>
      </c>
      <c r="B160" s="4" t="s">
        <v>1536</v>
      </c>
      <c r="C160" s="4" t="s">
        <v>946</v>
      </c>
      <c r="D160" s="4" t="s">
        <v>2075</v>
      </c>
      <c r="E160" s="4" t="s">
        <v>2076</v>
      </c>
      <c r="F160" s="4" t="s">
        <v>2077</v>
      </c>
      <c r="G160" s="4" t="s">
        <v>2078</v>
      </c>
      <c r="J160" s="4" t="s">
        <v>2551</v>
      </c>
    </row>
    <row r="161" spans="1:10">
      <c r="A161" s="4">
        <v>160</v>
      </c>
      <c r="B161" s="4" t="s">
        <v>1536</v>
      </c>
      <c r="C161" s="4" t="s">
        <v>946</v>
      </c>
      <c r="D161" s="4" t="s">
        <v>2079</v>
      </c>
      <c r="E161" s="4" t="s">
        <v>2080</v>
      </c>
      <c r="F161" s="4" t="s">
        <v>2081</v>
      </c>
      <c r="G161" s="4" t="s">
        <v>1643</v>
      </c>
      <c r="J161" s="4" t="s">
        <v>2551</v>
      </c>
    </row>
    <row r="162" spans="1:10">
      <c r="A162" s="4">
        <v>161</v>
      </c>
      <c r="B162" s="4" t="s">
        <v>1536</v>
      </c>
      <c r="C162" s="4" t="s">
        <v>946</v>
      </c>
      <c r="D162" s="4" t="s">
        <v>2082</v>
      </c>
      <c r="E162" s="4" t="s">
        <v>2083</v>
      </c>
      <c r="F162" s="4" t="s">
        <v>2084</v>
      </c>
      <c r="G162" s="4" t="s">
        <v>1582</v>
      </c>
      <c r="J162" s="4" t="s">
        <v>2551</v>
      </c>
    </row>
    <row r="163" spans="1:10">
      <c r="A163" s="4">
        <v>162</v>
      </c>
      <c r="B163" s="4" t="s">
        <v>1536</v>
      </c>
      <c r="C163" s="4" t="s">
        <v>946</v>
      </c>
      <c r="D163" s="4" t="s">
        <v>2085</v>
      </c>
      <c r="E163" s="4" t="s">
        <v>2086</v>
      </c>
      <c r="F163" s="4" t="s">
        <v>2087</v>
      </c>
      <c r="G163" s="4" t="s">
        <v>1582</v>
      </c>
      <c r="J163" s="4" t="s">
        <v>2551</v>
      </c>
    </row>
    <row r="164" spans="1:10">
      <c r="A164" s="4">
        <v>163</v>
      </c>
      <c r="B164" s="4" t="s">
        <v>1536</v>
      </c>
      <c r="C164" s="4" t="s">
        <v>946</v>
      </c>
      <c r="D164" s="4" t="s">
        <v>2088</v>
      </c>
      <c r="E164" s="4" t="s">
        <v>2089</v>
      </c>
      <c r="F164" s="4" t="s">
        <v>2090</v>
      </c>
      <c r="G164" s="4" t="s">
        <v>2091</v>
      </c>
      <c r="J164" s="4" t="s">
        <v>2551</v>
      </c>
    </row>
    <row r="165" spans="1:10">
      <c r="A165" s="4">
        <v>164</v>
      </c>
      <c r="B165" s="4" t="s">
        <v>1536</v>
      </c>
      <c r="C165" s="4" t="s">
        <v>946</v>
      </c>
      <c r="D165" s="4" t="s">
        <v>2092</v>
      </c>
      <c r="E165" s="4" t="s">
        <v>2093</v>
      </c>
      <c r="F165" s="4" t="s">
        <v>2094</v>
      </c>
      <c r="G165" s="4" t="s">
        <v>1875</v>
      </c>
      <c r="H165" s="4" t="s">
        <v>2095</v>
      </c>
      <c r="J165" s="4" t="s">
        <v>2551</v>
      </c>
    </row>
    <row r="166" spans="1:10">
      <c r="A166" s="4">
        <v>165</v>
      </c>
      <c r="B166" s="4" t="s">
        <v>1536</v>
      </c>
      <c r="C166" s="4" t="s">
        <v>946</v>
      </c>
      <c r="D166" s="4" t="s">
        <v>2096</v>
      </c>
      <c r="E166" s="4" t="s">
        <v>2097</v>
      </c>
      <c r="F166" s="4" t="s">
        <v>2098</v>
      </c>
      <c r="G166" s="4" t="s">
        <v>1875</v>
      </c>
      <c r="J166" s="4" t="s">
        <v>2551</v>
      </c>
    </row>
    <row r="167" spans="1:10">
      <c r="A167" s="4">
        <v>166</v>
      </c>
      <c r="B167" s="4" t="s">
        <v>1536</v>
      </c>
      <c r="C167" s="4" t="s">
        <v>946</v>
      </c>
      <c r="D167" s="4" t="s">
        <v>2099</v>
      </c>
      <c r="E167" s="4" t="s">
        <v>2100</v>
      </c>
      <c r="F167" s="4" t="s">
        <v>2101</v>
      </c>
      <c r="G167" s="4" t="s">
        <v>2102</v>
      </c>
      <c r="J167" s="4" t="s">
        <v>2551</v>
      </c>
    </row>
    <row r="168" spans="1:10">
      <c r="A168" s="4">
        <v>167</v>
      </c>
      <c r="B168" s="4" t="s">
        <v>1536</v>
      </c>
      <c r="C168" s="4" t="s">
        <v>946</v>
      </c>
      <c r="D168" s="4" t="s">
        <v>2103</v>
      </c>
      <c r="E168" s="4" t="s">
        <v>2104</v>
      </c>
      <c r="F168" s="4" t="s">
        <v>2105</v>
      </c>
      <c r="G168" s="4" t="s">
        <v>1582</v>
      </c>
      <c r="J168" s="4" t="s">
        <v>2551</v>
      </c>
    </row>
    <row r="169" spans="1:10">
      <c r="A169" s="4">
        <v>168</v>
      </c>
      <c r="B169" s="4" t="s">
        <v>1536</v>
      </c>
      <c r="C169" s="4" t="s">
        <v>946</v>
      </c>
      <c r="D169" s="4" t="s">
        <v>2106</v>
      </c>
      <c r="E169" s="4" t="s">
        <v>2107</v>
      </c>
      <c r="F169" s="4" t="s">
        <v>2108</v>
      </c>
      <c r="G169" s="4" t="s">
        <v>1582</v>
      </c>
      <c r="J169" s="4" t="s">
        <v>2551</v>
      </c>
    </row>
    <row r="170" spans="1:10">
      <c r="A170" s="4">
        <v>169</v>
      </c>
      <c r="B170" s="4" t="s">
        <v>1536</v>
      </c>
      <c r="C170" s="4" t="s">
        <v>946</v>
      </c>
      <c r="D170" s="4" t="s">
        <v>2109</v>
      </c>
      <c r="E170" s="4" t="s">
        <v>2110</v>
      </c>
      <c r="F170" s="4" t="s">
        <v>2111</v>
      </c>
      <c r="G170" s="4" t="s">
        <v>1582</v>
      </c>
      <c r="J170" s="4" t="s">
        <v>2551</v>
      </c>
    </row>
    <row r="171" spans="1:10">
      <c r="A171" s="4">
        <v>170</v>
      </c>
      <c r="B171" s="4" t="s">
        <v>1536</v>
      </c>
      <c r="C171" s="4" t="s">
        <v>946</v>
      </c>
      <c r="D171" s="4" t="s">
        <v>2112</v>
      </c>
      <c r="E171" s="4" t="s">
        <v>2113</v>
      </c>
      <c r="F171" s="4" t="s">
        <v>2114</v>
      </c>
      <c r="G171" s="4" t="s">
        <v>1879</v>
      </c>
      <c r="J171" s="4" t="s">
        <v>2551</v>
      </c>
    </row>
    <row r="172" spans="1:10">
      <c r="A172" s="4">
        <v>171</v>
      </c>
      <c r="B172" s="4" t="s">
        <v>1536</v>
      </c>
      <c r="C172" s="4" t="s">
        <v>946</v>
      </c>
      <c r="D172" s="4" t="s">
        <v>2115</v>
      </c>
      <c r="E172" s="4" t="s">
        <v>2116</v>
      </c>
      <c r="F172" s="4" t="s">
        <v>2117</v>
      </c>
      <c r="G172" s="4" t="s">
        <v>1643</v>
      </c>
      <c r="H172" s="4" t="s">
        <v>2118</v>
      </c>
      <c r="J172" s="4" t="s">
        <v>2551</v>
      </c>
    </row>
    <row r="173" spans="1:10">
      <c r="A173" s="4">
        <v>172</v>
      </c>
      <c r="B173" s="4" t="s">
        <v>1536</v>
      </c>
      <c r="C173" s="4" t="s">
        <v>946</v>
      </c>
      <c r="D173" s="4" t="s">
        <v>2119</v>
      </c>
      <c r="E173" s="4" t="s">
        <v>2120</v>
      </c>
      <c r="F173" s="4" t="s">
        <v>2121</v>
      </c>
      <c r="G173" s="4" t="s">
        <v>1879</v>
      </c>
      <c r="J173" s="4" t="s">
        <v>2551</v>
      </c>
    </row>
    <row r="174" spans="1:10">
      <c r="A174" s="4">
        <v>173</v>
      </c>
      <c r="B174" s="4" t="s">
        <v>1536</v>
      </c>
      <c r="C174" s="4" t="s">
        <v>946</v>
      </c>
      <c r="D174" s="4" t="s">
        <v>2122</v>
      </c>
      <c r="E174" s="4" t="s">
        <v>2123</v>
      </c>
      <c r="F174" s="4" t="s">
        <v>2124</v>
      </c>
      <c r="G174" s="4" t="s">
        <v>2039</v>
      </c>
      <c r="J174" s="4" t="s">
        <v>2551</v>
      </c>
    </row>
    <row r="175" spans="1:10">
      <c r="A175" s="4">
        <v>174</v>
      </c>
      <c r="B175" s="4" t="s">
        <v>1536</v>
      </c>
      <c r="C175" s="4" t="s">
        <v>946</v>
      </c>
      <c r="D175" s="4" t="s">
        <v>2125</v>
      </c>
      <c r="E175" s="4" t="s">
        <v>2126</v>
      </c>
      <c r="F175" s="4" t="s">
        <v>2127</v>
      </c>
      <c r="G175" s="4" t="s">
        <v>1879</v>
      </c>
      <c r="J175" s="4" t="s">
        <v>2551</v>
      </c>
    </row>
    <row r="176" spans="1:10">
      <c r="A176" s="4">
        <v>175</v>
      </c>
      <c r="B176" s="4" t="s">
        <v>1536</v>
      </c>
      <c r="C176" s="4" t="s">
        <v>946</v>
      </c>
      <c r="D176" s="4" t="s">
        <v>2128</v>
      </c>
      <c r="E176" s="4" t="s">
        <v>2129</v>
      </c>
      <c r="F176" s="4" t="s">
        <v>2130</v>
      </c>
      <c r="G176" s="4" t="s">
        <v>2039</v>
      </c>
      <c r="J176" s="4" t="s">
        <v>2551</v>
      </c>
    </row>
    <row r="177" spans="1:10">
      <c r="A177" s="4">
        <v>176</v>
      </c>
      <c r="B177" s="4" t="s">
        <v>1536</v>
      </c>
      <c r="C177" s="4" t="s">
        <v>946</v>
      </c>
      <c r="D177" s="4" t="s">
        <v>2131</v>
      </c>
      <c r="E177" s="4" t="s">
        <v>2132</v>
      </c>
      <c r="F177" s="4" t="s">
        <v>2133</v>
      </c>
      <c r="G177" s="4" t="s">
        <v>2039</v>
      </c>
      <c r="J177" s="4" t="s">
        <v>2551</v>
      </c>
    </row>
    <row r="178" spans="1:10">
      <c r="A178" s="4">
        <v>177</v>
      </c>
      <c r="B178" s="4" t="s">
        <v>1536</v>
      </c>
      <c r="C178" s="4" t="s">
        <v>946</v>
      </c>
      <c r="D178" s="4" t="s">
        <v>2134</v>
      </c>
      <c r="E178" s="4" t="s">
        <v>2135</v>
      </c>
      <c r="F178" s="4" t="s">
        <v>2136</v>
      </c>
      <c r="G178" s="4" t="s">
        <v>1674</v>
      </c>
      <c r="H178" s="4" t="s">
        <v>2137</v>
      </c>
      <c r="J178" s="4" t="s">
        <v>2551</v>
      </c>
    </row>
    <row r="179" spans="1:10">
      <c r="A179" s="4">
        <v>178</v>
      </c>
      <c r="B179" s="4" t="s">
        <v>1536</v>
      </c>
      <c r="C179" s="4" t="s">
        <v>946</v>
      </c>
      <c r="D179" s="4" t="s">
        <v>2138</v>
      </c>
      <c r="E179" s="4" t="s">
        <v>2139</v>
      </c>
      <c r="F179" s="4" t="s">
        <v>2140</v>
      </c>
      <c r="G179" s="4" t="s">
        <v>2141</v>
      </c>
      <c r="J179" s="4" t="s">
        <v>2551</v>
      </c>
    </row>
    <row r="180" spans="1:10">
      <c r="A180" s="4">
        <v>179</v>
      </c>
      <c r="B180" s="4" t="s">
        <v>1536</v>
      </c>
      <c r="C180" s="4" t="s">
        <v>946</v>
      </c>
      <c r="D180" s="4" t="s">
        <v>2142</v>
      </c>
      <c r="E180" s="4" t="s">
        <v>2143</v>
      </c>
      <c r="F180" s="4" t="s">
        <v>2144</v>
      </c>
      <c r="G180" s="4" t="s">
        <v>1796</v>
      </c>
      <c r="J180" s="4" t="s">
        <v>2551</v>
      </c>
    </row>
    <row r="181" spans="1:10">
      <c r="A181" s="4">
        <v>180</v>
      </c>
      <c r="B181" s="4" t="s">
        <v>1536</v>
      </c>
      <c r="C181" s="4" t="s">
        <v>946</v>
      </c>
      <c r="D181" s="4" t="s">
        <v>2145</v>
      </c>
      <c r="E181" s="4" t="s">
        <v>2146</v>
      </c>
      <c r="F181" s="4" t="s">
        <v>2147</v>
      </c>
      <c r="G181" s="4" t="s">
        <v>1643</v>
      </c>
      <c r="H181" s="4" t="s">
        <v>2148</v>
      </c>
      <c r="J181" s="4" t="s">
        <v>2551</v>
      </c>
    </row>
    <row r="182" spans="1:10">
      <c r="A182" s="4">
        <v>181</v>
      </c>
      <c r="B182" s="4" t="s">
        <v>1536</v>
      </c>
      <c r="C182" s="4" t="s">
        <v>946</v>
      </c>
      <c r="D182" s="4" t="s">
        <v>2149</v>
      </c>
      <c r="E182" s="4" t="s">
        <v>2150</v>
      </c>
      <c r="F182" s="4" t="s">
        <v>2151</v>
      </c>
      <c r="G182" s="4" t="s">
        <v>1643</v>
      </c>
      <c r="J182" s="4" t="s">
        <v>2551</v>
      </c>
    </row>
    <row r="183" spans="1:10">
      <c r="A183" s="4">
        <v>182</v>
      </c>
      <c r="B183" s="4" t="s">
        <v>1536</v>
      </c>
      <c r="C183" s="4" t="s">
        <v>946</v>
      </c>
      <c r="D183" s="4" t="s">
        <v>2152</v>
      </c>
      <c r="E183" s="4" t="s">
        <v>2153</v>
      </c>
      <c r="F183" s="4" t="s">
        <v>2154</v>
      </c>
      <c r="G183" s="4" t="s">
        <v>1759</v>
      </c>
      <c r="J183" s="4" t="s">
        <v>2551</v>
      </c>
    </row>
    <row r="184" spans="1:10">
      <c r="A184" s="4">
        <v>183</v>
      </c>
      <c r="B184" s="4" t="s">
        <v>1536</v>
      </c>
      <c r="C184" s="4" t="s">
        <v>946</v>
      </c>
      <c r="D184" s="4" t="s">
        <v>2155</v>
      </c>
      <c r="E184" s="4" t="s">
        <v>2156</v>
      </c>
      <c r="F184" s="4" t="s">
        <v>2157</v>
      </c>
      <c r="G184" s="4" t="s">
        <v>1875</v>
      </c>
      <c r="J184" s="4" t="s">
        <v>2551</v>
      </c>
    </row>
    <row r="185" spans="1:10">
      <c r="A185" s="4">
        <v>184</v>
      </c>
      <c r="B185" s="4" t="s">
        <v>1536</v>
      </c>
      <c r="C185" s="4" t="s">
        <v>946</v>
      </c>
      <c r="D185" s="4" t="s">
        <v>2158</v>
      </c>
      <c r="E185" s="4" t="s">
        <v>2159</v>
      </c>
      <c r="F185" s="4" t="s">
        <v>2160</v>
      </c>
      <c r="G185" s="4" t="s">
        <v>2161</v>
      </c>
      <c r="J185" s="4" t="s">
        <v>2551</v>
      </c>
    </row>
    <row r="186" spans="1:10">
      <c r="A186" s="4">
        <v>185</v>
      </c>
      <c r="B186" s="4" t="s">
        <v>1536</v>
      </c>
      <c r="C186" s="4" t="s">
        <v>946</v>
      </c>
      <c r="D186" s="4" t="s">
        <v>2162</v>
      </c>
      <c r="E186" s="4" t="s">
        <v>0</v>
      </c>
      <c r="F186" s="4" t="s">
        <v>1</v>
      </c>
      <c r="G186" s="4" t="s">
        <v>845</v>
      </c>
      <c r="J186" s="4" t="s">
        <v>2551</v>
      </c>
    </row>
    <row r="187" spans="1:10">
      <c r="A187" s="4">
        <v>186</v>
      </c>
      <c r="B187" s="4" t="s">
        <v>1536</v>
      </c>
      <c r="C187" s="4" t="s">
        <v>946</v>
      </c>
      <c r="D187" s="4" t="s">
        <v>2163</v>
      </c>
      <c r="E187" s="4" t="s">
        <v>2164</v>
      </c>
      <c r="F187" s="4" t="s">
        <v>2165</v>
      </c>
      <c r="G187" s="4" t="s">
        <v>2166</v>
      </c>
      <c r="J187" s="4" t="s">
        <v>2551</v>
      </c>
    </row>
    <row r="188" spans="1:10">
      <c r="A188" s="4">
        <v>187</v>
      </c>
      <c r="B188" s="4" t="s">
        <v>1536</v>
      </c>
      <c r="C188" s="4" t="s">
        <v>946</v>
      </c>
      <c r="D188" s="4" t="s">
        <v>2167</v>
      </c>
      <c r="E188" s="4" t="s">
        <v>2168</v>
      </c>
      <c r="F188" s="4" t="s">
        <v>2169</v>
      </c>
      <c r="G188" s="4" t="s">
        <v>1875</v>
      </c>
      <c r="J188" s="4" t="s">
        <v>2551</v>
      </c>
    </row>
    <row r="189" spans="1:10">
      <c r="A189" s="4">
        <v>188</v>
      </c>
      <c r="B189" s="4" t="s">
        <v>1536</v>
      </c>
      <c r="C189" s="4" t="s">
        <v>946</v>
      </c>
      <c r="D189" s="4" t="s">
        <v>2170</v>
      </c>
      <c r="E189" s="4" t="s">
        <v>2171</v>
      </c>
      <c r="F189" s="4" t="s">
        <v>2172</v>
      </c>
      <c r="G189" s="4" t="s">
        <v>1845</v>
      </c>
      <c r="J189" s="4" t="s">
        <v>2551</v>
      </c>
    </row>
    <row r="190" spans="1:10">
      <c r="A190" s="4">
        <v>189</v>
      </c>
      <c r="B190" s="4" t="s">
        <v>1536</v>
      </c>
      <c r="C190" s="4" t="s">
        <v>946</v>
      </c>
      <c r="D190" s="4" t="s">
        <v>2173</v>
      </c>
      <c r="E190" s="4" t="s">
        <v>2174</v>
      </c>
      <c r="F190" s="4" t="s">
        <v>2175</v>
      </c>
      <c r="G190" s="4" t="s">
        <v>2176</v>
      </c>
      <c r="J190" s="4" t="s">
        <v>2551</v>
      </c>
    </row>
    <row r="191" spans="1:10">
      <c r="A191" s="4">
        <v>190</v>
      </c>
      <c r="B191" s="4" t="s">
        <v>1536</v>
      </c>
      <c r="C191" s="4" t="s">
        <v>946</v>
      </c>
      <c r="D191" s="4" t="s">
        <v>2177</v>
      </c>
      <c r="E191" s="4" t="s">
        <v>2178</v>
      </c>
      <c r="F191" s="4" t="s">
        <v>2179</v>
      </c>
      <c r="G191" s="4" t="s">
        <v>1833</v>
      </c>
      <c r="J191" s="4" t="s">
        <v>2551</v>
      </c>
    </row>
    <row r="192" spans="1:10">
      <c r="A192" s="4">
        <v>191</v>
      </c>
      <c r="B192" s="4" t="s">
        <v>1536</v>
      </c>
      <c r="C192" s="4" t="s">
        <v>946</v>
      </c>
      <c r="D192" s="4" t="s">
        <v>2180</v>
      </c>
      <c r="E192" s="4" t="s">
        <v>2181</v>
      </c>
      <c r="F192" s="4" t="s">
        <v>2182</v>
      </c>
      <c r="G192" s="4" t="s">
        <v>1555</v>
      </c>
      <c r="J192" s="4" t="s">
        <v>2551</v>
      </c>
    </row>
    <row r="193" spans="1:10">
      <c r="A193" s="4">
        <v>192</v>
      </c>
      <c r="B193" s="4" t="s">
        <v>1536</v>
      </c>
      <c r="C193" s="4" t="s">
        <v>946</v>
      </c>
      <c r="D193" s="4" t="s">
        <v>2183</v>
      </c>
      <c r="E193" s="4" t="s">
        <v>2184</v>
      </c>
      <c r="F193" s="4" t="s">
        <v>2185</v>
      </c>
      <c r="G193" s="4" t="s">
        <v>1879</v>
      </c>
      <c r="J193" s="4" t="s">
        <v>2551</v>
      </c>
    </row>
    <row r="194" spans="1:10">
      <c r="A194" s="4">
        <v>193</v>
      </c>
      <c r="B194" s="4" t="s">
        <v>1536</v>
      </c>
      <c r="C194" s="4" t="s">
        <v>946</v>
      </c>
      <c r="D194" s="4" t="s">
        <v>2186</v>
      </c>
      <c r="E194" s="4" t="s">
        <v>2187</v>
      </c>
      <c r="F194" s="4" t="s">
        <v>2188</v>
      </c>
      <c r="G194" s="4" t="s">
        <v>1582</v>
      </c>
      <c r="J194" s="4" t="s">
        <v>2551</v>
      </c>
    </row>
    <row r="195" spans="1:10">
      <c r="A195" s="4">
        <v>194</v>
      </c>
      <c r="B195" s="4" t="s">
        <v>1536</v>
      </c>
      <c r="C195" s="4" t="s">
        <v>946</v>
      </c>
      <c r="D195" s="4" t="s">
        <v>2189</v>
      </c>
      <c r="E195" s="4" t="s">
        <v>2190</v>
      </c>
      <c r="F195" s="4" t="s">
        <v>1669</v>
      </c>
      <c r="G195" s="4" t="s">
        <v>2191</v>
      </c>
      <c r="J195" s="4" t="s">
        <v>2551</v>
      </c>
    </row>
    <row r="196" spans="1:10">
      <c r="A196" s="4">
        <v>195</v>
      </c>
      <c r="B196" s="4" t="s">
        <v>1536</v>
      </c>
      <c r="C196" s="4" t="s">
        <v>946</v>
      </c>
      <c r="D196" s="4" t="s">
        <v>2192</v>
      </c>
      <c r="E196" s="4" t="s">
        <v>2193</v>
      </c>
      <c r="F196" s="4" t="s">
        <v>2194</v>
      </c>
      <c r="G196" s="4" t="s">
        <v>845</v>
      </c>
      <c r="J196" s="4" t="s">
        <v>2551</v>
      </c>
    </row>
    <row r="197" spans="1:10">
      <c r="A197" s="4">
        <v>196</v>
      </c>
      <c r="B197" s="4" t="s">
        <v>1536</v>
      </c>
      <c r="C197" s="4" t="s">
        <v>946</v>
      </c>
      <c r="D197" s="4" t="s">
        <v>2195</v>
      </c>
      <c r="E197" s="4" t="s">
        <v>2196</v>
      </c>
      <c r="F197" s="4" t="s">
        <v>2197</v>
      </c>
      <c r="G197" s="4" t="s">
        <v>1619</v>
      </c>
      <c r="J197" s="4" t="s">
        <v>2551</v>
      </c>
    </row>
    <row r="198" spans="1:10">
      <c r="A198" s="4">
        <v>197</v>
      </c>
      <c r="B198" s="4" t="s">
        <v>1536</v>
      </c>
      <c r="C198" s="4" t="s">
        <v>946</v>
      </c>
      <c r="D198" s="4" t="s">
        <v>2198</v>
      </c>
      <c r="E198" s="4" t="s">
        <v>2199</v>
      </c>
      <c r="F198" s="4" t="s">
        <v>2200</v>
      </c>
      <c r="G198" s="4" t="s">
        <v>1823</v>
      </c>
      <c r="H198" s="4" t="s">
        <v>2201</v>
      </c>
      <c r="J198" s="4" t="s">
        <v>2551</v>
      </c>
    </row>
    <row r="199" spans="1:10">
      <c r="A199" s="4">
        <v>198</v>
      </c>
      <c r="B199" s="4" t="s">
        <v>1536</v>
      </c>
      <c r="C199" s="4" t="s">
        <v>946</v>
      </c>
      <c r="D199" s="4" t="s">
        <v>2202</v>
      </c>
      <c r="E199" s="4" t="s">
        <v>2203</v>
      </c>
      <c r="F199" s="4" t="s">
        <v>2204</v>
      </c>
      <c r="G199" s="4" t="s">
        <v>1698</v>
      </c>
      <c r="J199" s="4" t="s">
        <v>2551</v>
      </c>
    </row>
    <row r="200" spans="1:10">
      <c r="A200" s="4">
        <v>199</v>
      </c>
      <c r="B200" s="4" t="s">
        <v>1536</v>
      </c>
      <c r="C200" s="4" t="s">
        <v>946</v>
      </c>
      <c r="D200" s="4" t="s">
        <v>2205</v>
      </c>
      <c r="E200" s="4" t="s">
        <v>2206</v>
      </c>
      <c r="F200" s="4" t="s">
        <v>2207</v>
      </c>
      <c r="G200" s="4" t="s">
        <v>1744</v>
      </c>
      <c r="J200" s="4" t="s">
        <v>2551</v>
      </c>
    </row>
    <row r="201" spans="1:10">
      <c r="A201" s="4">
        <v>200</v>
      </c>
      <c r="B201" s="4" t="s">
        <v>1536</v>
      </c>
      <c r="C201" s="4" t="s">
        <v>946</v>
      </c>
      <c r="D201" s="4" t="s">
        <v>2208</v>
      </c>
      <c r="E201" s="4" t="s">
        <v>2209</v>
      </c>
      <c r="F201" s="4" t="s">
        <v>2210</v>
      </c>
      <c r="G201" s="4" t="s">
        <v>1555</v>
      </c>
      <c r="J201" s="4" t="s">
        <v>2551</v>
      </c>
    </row>
    <row r="202" spans="1:10">
      <c r="A202" s="4">
        <v>201</v>
      </c>
      <c r="B202" s="4" t="s">
        <v>1536</v>
      </c>
      <c r="C202" s="4" t="s">
        <v>946</v>
      </c>
      <c r="D202" s="4" t="s">
        <v>2211</v>
      </c>
      <c r="E202" s="4" t="s">
        <v>2212</v>
      </c>
      <c r="F202" s="4" t="s">
        <v>2213</v>
      </c>
      <c r="G202" s="4" t="s">
        <v>2214</v>
      </c>
      <c r="H202" s="4" t="s">
        <v>2215</v>
      </c>
      <c r="J202" s="4" t="s">
        <v>2551</v>
      </c>
    </row>
    <row r="203" spans="1:10">
      <c r="A203" s="4">
        <v>202</v>
      </c>
      <c r="B203" s="4" t="s">
        <v>1536</v>
      </c>
      <c r="C203" s="4" t="s">
        <v>946</v>
      </c>
      <c r="D203" s="4" t="s">
        <v>2216</v>
      </c>
      <c r="E203" s="4" t="s">
        <v>2217</v>
      </c>
      <c r="F203" s="4" t="s">
        <v>2218</v>
      </c>
      <c r="G203" s="4" t="s">
        <v>1555</v>
      </c>
      <c r="J203" s="4" t="s">
        <v>2551</v>
      </c>
    </row>
    <row r="204" spans="1:10">
      <c r="A204" s="4">
        <v>203</v>
      </c>
      <c r="B204" s="4" t="s">
        <v>1536</v>
      </c>
      <c r="C204" s="4" t="s">
        <v>946</v>
      </c>
      <c r="D204" s="4" t="s">
        <v>2219</v>
      </c>
      <c r="E204" s="4" t="s">
        <v>2220</v>
      </c>
      <c r="F204" s="4" t="s">
        <v>2221</v>
      </c>
      <c r="G204" s="4" t="s">
        <v>2222</v>
      </c>
      <c r="J204" s="4" t="s">
        <v>2551</v>
      </c>
    </row>
    <row r="205" spans="1:10">
      <c r="A205" s="4">
        <v>204</v>
      </c>
      <c r="B205" s="4" t="s">
        <v>1536</v>
      </c>
      <c r="C205" s="4" t="s">
        <v>946</v>
      </c>
      <c r="D205" s="4" t="s">
        <v>2223</v>
      </c>
      <c r="E205" s="4" t="s">
        <v>2224</v>
      </c>
      <c r="F205" s="4" t="s">
        <v>2225</v>
      </c>
      <c r="G205" s="4" t="s">
        <v>1623</v>
      </c>
      <c r="J205" s="4" t="s">
        <v>2551</v>
      </c>
    </row>
    <row r="206" spans="1:10">
      <c r="A206" s="4">
        <v>205</v>
      </c>
      <c r="B206" s="4" t="s">
        <v>1536</v>
      </c>
      <c r="C206" s="4" t="s">
        <v>946</v>
      </c>
      <c r="D206" s="4" t="s">
        <v>2226</v>
      </c>
      <c r="E206" s="4" t="s">
        <v>2227</v>
      </c>
      <c r="F206" s="4" t="s">
        <v>2228</v>
      </c>
      <c r="G206" s="4" t="s">
        <v>1659</v>
      </c>
      <c r="J206" s="4" t="s">
        <v>2551</v>
      </c>
    </row>
    <row r="207" spans="1:10">
      <c r="A207" s="4">
        <v>206</v>
      </c>
      <c r="B207" s="4" t="s">
        <v>1536</v>
      </c>
      <c r="C207" s="4" t="s">
        <v>946</v>
      </c>
      <c r="D207" s="4" t="s">
        <v>2229</v>
      </c>
      <c r="E207" s="4" t="s">
        <v>2230</v>
      </c>
      <c r="F207" s="4" t="s">
        <v>2231</v>
      </c>
      <c r="G207" s="4" t="s">
        <v>1594</v>
      </c>
      <c r="J207" s="4" t="s">
        <v>2551</v>
      </c>
    </row>
    <row r="208" spans="1:10">
      <c r="A208" s="4">
        <v>207</v>
      </c>
      <c r="B208" s="4" t="s">
        <v>1536</v>
      </c>
      <c r="C208" s="4" t="s">
        <v>946</v>
      </c>
      <c r="D208" s="4" t="s">
        <v>2232</v>
      </c>
      <c r="E208" s="4" t="s">
        <v>2233</v>
      </c>
      <c r="F208" s="4" t="s">
        <v>2234</v>
      </c>
      <c r="G208" s="4" t="s">
        <v>1732</v>
      </c>
      <c r="J208" s="4" t="s">
        <v>2551</v>
      </c>
    </row>
    <row r="209" spans="1:10">
      <c r="A209" s="4">
        <v>208</v>
      </c>
      <c r="B209" s="4" t="s">
        <v>1536</v>
      </c>
      <c r="C209" s="4" t="s">
        <v>946</v>
      </c>
      <c r="D209" s="4" t="s">
        <v>2235</v>
      </c>
      <c r="E209" s="4" t="s">
        <v>2236</v>
      </c>
      <c r="F209" s="4" t="s">
        <v>2237</v>
      </c>
      <c r="G209" s="4" t="s">
        <v>1594</v>
      </c>
      <c r="J209" s="4" t="s">
        <v>2551</v>
      </c>
    </row>
    <row r="210" spans="1:10">
      <c r="A210" s="4">
        <v>209</v>
      </c>
      <c r="B210" s="4" t="s">
        <v>1536</v>
      </c>
      <c r="C210" s="4" t="s">
        <v>946</v>
      </c>
      <c r="D210" s="4" t="s">
        <v>2238</v>
      </c>
      <c r="E210" s="4" t="s">
        <v>2239</v>
      </c>
      <c r="F210" s="4" t="s">
        <v>2240</v>
      </c>
      <c r="G210" s="4" t="s">
        <v>1823</v>
      </c>
      <c r="J210" s="4" t="s">
        <v>2551</v>
      </c>
    </row>
    <row r="211" spans="1:10">
      <c r="A211" s="4">
        <v>210</v>
      </c>
      <c r="B211" s="4" t="s">
        <v>1536</v>
      </c>
      <c r="C211" s="4" t="s">
        <v>946</v>
      </c>
      <c r="D211" s="4" t="s">
        <v>2241</v>
      </c>
      <c r="E211" s="4" t="s">
        <v>2242</v>
      </c>
      <c r="F211" s="4" t="s">
        <v>2243</v>
      </c>
      <c r="G211" s="4" t="s">
        <v>2161</v>
      </c>
      <c r="J211" s="4" t="s">
        <v>2551</v>
      </c>
    </row>
    <row r="212" spans="1:10">
      <c r="A212" s="4">
        <v>211</v>
      </c>
      <c r="B212" s="4" t="s">
        <v>1536</v>
      </c>
      <c r="C212" s="4" t="s">
        <v>946</v>
      </c>
      <c r="D212" s="4" t="s">
        <v>2244</v>
      </c>
      <c r="E212" s="4" t="s">
        <v>2245</v>
      </c>
      <c r="F212" s="4" t="s">
        <v>2246</v>
      </c>
      <c r="G212" s="4" t="s">
        <v>1635</v>
      </c>
      <c r="J212" s="4" t="s">
        <v>2551</v>
      </c>
    </row>
    <row r="213" spans="1:10">
      <c r="A213" s="4">
        <v>212</v>
      </c>
      <c r="B213" s="4" t="s">
        <v>1536</v>
      </c>
      <c r="C213" s="4" t="s">
        <v>946</v>
      </c>
      <c r="D213" s="4" t="s">
        <v>2247</v>
      </c>
      <c r="E213" s="4" t="s">
        <v>2248</v>
      </c>
      <c r="F213" s="4" t="s">
        <v>2249</v>
      </c>
      <c r="G213" s="4" t="s">
        <v>1740</v>
      </c>
      <c r="J213" s="4" t="s">
        <v>2551</v>
      </c>
    </row>
    <row r="214" spans="1:10">
      <c r="A214" s="4">
        <v>213</v>
      </c>
      <c r="B214" s="4" t="s">
        <v>1536</v>
      </c>
      <c r="C214" s="4" t="s">
        <v>946</v>
      </c>
      <c r="D214" s="4" t="s">
        <v>2250</v>
      </c>
      <c r="E214" s="4" t="s">
        <v>2251</v>
      </c>
      <c r="F214" s="4" t="s">
        <v>2252</v>
      </c>
      <c r="G214" s="4" t="s">
        <v>2253</v>
      </c>
      <c r="J214" s="4" t="s">
        <v>2551</v>
      </c>
    </row>
    <row r="215" spans="1:10">
      <c r="A215" s="4">
        <v>214</v>
      </c>
      <c r="B215" s="4" t="s">
        <v>1536</v>
      </c>
      <c r="C215" s="4" t="s">
        <v>946</v>
      </c>
      <c r="D215" s="4" t="s">
        <v>2254</v>
      </c>
      <c r="E215" s="4" t="s">
        <v>2255</v>
      </c>
      <c r="F215" s="4" t="s">
        <v>2256</v>
      </c>
      <c r="G215" s="4" t="s">
        <v>2253</v>
      </c>
      <c r="J215" s="4" t="s">
        <v>2551</v>
      </c>
    </row>
    <row r="216" spans="1:10">
      <c r="A216" s="4">
        <v>215</v>
      </c>
      <c r="B216" s="4" t="s">
        <v>1536</v>
      </c>
      <c r="C216" s="4" t="s">
        <v>946</v>
      </c>
      <c r="D216" s="4" t="s">
        <v>2257</v>
      </c>
      <c r="E216" s="4" t="s">
        <v>2258</v>
      </c>
      <c r="F216" s="4" t="s">
        <v>2259</v>
      </c>
      <c r="G216" s="4" t="s">
        <v>1643</v>
      </c>
      <c r="J216" s="4" t="s">
        <v>2551</v>
      </c>
    </row>
    <row r="217" spans="1:10">
      <c r="A217" s="4">
        <v>216</v>
      </c>
      <c r="B217" s="4" t="s">
        <v>1536</v>
      </c>
      <c r="C217" s="4" t="s">
        <v>946</v>
      </c>
      <c r="D217" s="4" t="s">
        <v>2260</v>
      </c>
      <c r="E217" s="4" t="s">
        <v>2261</v>
      </c>
      <c r="F217" s="4" t="s">
        <v>2262</v>
      </c>
      <c r="G217" s="4" t="s">
        <v>1635</v>
      </c>
      <c r="J217" s="4" t="s">
        <v>2551</v>
      </c>
    </row>
    <row r="218" spans="1:10">
      <c r="A218" s="4">
        <v>217</v>
      </c>
      <c r="B218" s="4" t="s">
        <v>1536</v>
      </c>
      <c r="C218" s="4" t="s">
        <v>946</v>
      </c>
      <c r="D218" s="4" t="s">
        <v>2263</v>
      </c>
      <c r="E218" s="4" t="s">
        <v>2261</v>
      </c>
      <c r="F218" s="4" t="s">
        <v>2264</v>
      </c>
      <c r="G218" s="4" t="s">
        <v>1635</v>
      </c>
      <c r="J218" s="4" t="s">
        <v>2551</v>
      </c>
    </row>
    <row r="219" spans="1:10">
      <c r="A219" s="4">
        <v>218</v>
      </c>
      <c r="B219" s="4" t="s">
        <v>1536</v>
      </c>
      <c r="C219" s="4" t="s">
        <v>946</v>
      </c>
      <c r="D219" s="4" t="s">
        <v>2265</v>
      </c>
      <c r="E219" s="4" t="s">
        <v>2261</v>
      </c>
      <c r="F219" s="4" t="s">
        <v>2266</v>
      </c>
      <c r="G219" s="4" t="s">
        <v>1659</v>
      </c>
      <c r="J219" s="4" t="s">
        <v>2551</v>
      </c>
    </row>
    <row r="220" spans="1:10">
      <c r="A220" s="4">
        <v>219</v>
      </c>
      <c r="B220" s="4" t="s">
        <v>1536</v>
      </c>
      <c r="C220" s="4" t="s">
        <v>946</v>
      </c>
      <c r="D220" s="4" t="s">
        <v>2267</v>
      </c>
      <c r="E220" s="4" t="s">
        <v>2261</v>
      </c>
      <c r="F220" s="4" t="s">
        <v>2268</v>
      </c>
      <c r="G220" s="4" t="s">
        <v>1639</v>
      </c>
      <c r="J220" s="4" t="s">
        <v>2551</v>
      </c>
    </row>
    <row r="221" spans="1:10">
      <c r="A221" s="4">
        <v>220</v>
      </c>
      <c r="B221" s="4" t="s">
        <v>1536</v>
      </c>
      <c r="C221" s="4" t="s">
        <v>946</v>
      </c>
      <c r="D221" s="4" t="s">
        <v>2269</v>
      </c>
      <c r="E221" s="4" t="s">
        <v>2261</v>
      </c>
      <c r="F221" s="4" t="s">
        <v>2270</v>
      </c>
      <c r="G221" s="4" t="s">
        <v>1551</v>
      </c>
      <c r="J221" s="4" t="s">
        <v>2551</v>
      </c>
    </row>
    <row r="222" spans="1:10">
      <c r="A222" s="4">
        <v>221</v>
      </c>
      <c r="B222" s="4" t="s">
        <v>1536</v>
      </c>
      <c r="C222" s="4" t="s">
        <v>946</v>
      </c>
      <c r="D222" s="4" t="s">
        <v>2271</v>
      </c>
      <c r="E222" s="4" t="s">
        <v>2272</v>
      </c>
      <c r="F222" s="4" t="s">
        <v>2273</v>
      </c>
      <c r="G222" s="4" t="s">
        <v>1594</v>
      </c>
      <c r="J222" s="4" t="s">
        <v>2551</v>
      </c>
    </row>
    <row r="223" spans="1:10">
      <c r="A223" s="4">
        <v>222</v>
      </c>
      <c r="B223" s="4" t="s">
        <v>1536</v>
      </c>
      <c r="C223" s="4" t="s">
        <v>946</v>
      </c>
      <c r="D223" s="4" t="s">
        <v>2274</v>
      </c>
      <c r="E223" s="4" t="s">
        <v>2275</v>
      </c>
      <c r="F223" s="4" t="s">
        <v>2276</v>
      </c>
      <c r="G223" s="4" t="s">
        <v>1651</v>
      </c>
      <c r="J223" s="4" t="s">
        <v>2551</v>
      </c>
    </row>
    <row r="224" spans="1:10">
      <c r="A224" s="4">
        <v>223</v>
      </c>
      <c r="B224" s="4" t="s">
        <v>1536</v>
      </c>
      <c r="C224" s="4" t="s">
        <v>946</v>
      </c>
      <c r="D224" s="4" t="s">
        <v>2277</v>
      </c>
      <c r="E224" s="4" t="s">
        <v>2278</v>
      </c>
      <c r="F224" s="4" t="s">
        <v>2279</v>
      </c>
      <c r="G224" s="4" t="s">
        <v>1651</v>
      </c>
      <c r="J224" s="4" t="s">
        <v>2551</v>
      </c>
    </row>
    <row r="225" spans="1:10">
      <c r="A225" s="4">
        <v>224</v>
      </c>
      <c r="B225" s="4" t="s">
        <v>1536</v>
      </c>
      <c r="C225" s="4" t="s">
        <v>946</v>
      </c>
      <c r="D225" s="4" t="s">
        <v>2280</v>
      </c>
      <c r="E225" s="4" t="s">
        <v>2281</v>
      </c>
      <c r="F225" s="4" t="s">
        <v>2282</v>
      </c>
      <c r="G225" s="4" t="s">
        <v>1719</v>
      </c>
      <c r="J225" s="4" t="s">
        <v>2551</v>
      </c>
    </row>
    <row r="226" spans="1:10">
      <c r="A226" s="4">
        <v>225</v>
      </c>
      <c r="B226" s="4" t="s">
        <v>1536</v>
      </c>
      <c r="C226" s="4" t="s">
        <v>946</v>
      </c>
      <c r="D226" s="4" t="s">
        <v>2283</v>
      </c>
      <c r="E226" s="4" t="s">
        <v>2284</v>
      </c>
      <c r="F226" s="4" t="s">
        <v>2285</v>
      </c>
      <c r="G226" s="4" t="s">
        <v>2078</v>
      </c>
      <c r="J226" s="4" t="s">
        <v>2551</v>
      </c>
    </row>
    <row r="227" spans="1:10">
      <c r="A227" s="4">
        <v>226</v>
      </c>
      <c r="B227" s="4" t="s">
        <v>1536</v>
      </c>
      <c r="C227" s="4" t="s">
        <v>946</v>
      </c>
      <c r="D227" s="4" t="s">
        <v>2286</v>
      </c>
      <c r="E227" s="4" t="s">
        <v>2287</v>
      </c>
      <c r="F227" s="4" t="s">
        <v>2288</v>
      </c>
      <c r="G227" s="4" t="s">
        <v>1766</v>
      </c>
      <c r="J227" s="4" t="s">
        <v>2551</v>
      </c>
    </row>
    <row r="228" spans="1:10">
      <c r="A228" s="4">
        <v>227</v>
      </c>
      <c r="B228" s="4" t="s">
        <v>1536</v>
      </c>
      <c r="C228" s="4" t="s">
        <v>946</v>
      </c>
      <c r="D228" s="4" t="s">
        <v>2289</v>
      </c>
      <c r="E228" s="4" t="s">
        <v>2290</v>
      </c>
      <c r="F228" s="4" t="s">
        <v>2291</v>
      </c>
      <c r="G228" s="4" t="s">
        <v>1819</v>
      </c>
      <c r="J228" s="4" t="s">
        <v>2551</v>
      </c>
    </row>
    <row r="229" spans="1:10">
      <c r="A229" s="4">
        <v>228</v>
      </c>
      <c r="B229" s="4" t="s">
        <v>1536</v>
      </c>
      <c r="C229" s="4" t="s">
        <v>946</v>
      </c>
      <c r="D229" s="4" t="s">
        <v>2292</v>
      </c>
      <c r="E229" s="4" t="s">
        <v>2293</v>
      </c>
      <c r="F229" s="4" t="s">
        <v>2294</v>
      </c>
      <c r="G229" s="4" t="s">
        <v>1623</v>
      </c>
      <c r="J229" s="4" t="s">
        <v>2551</v>
      </c>
    </row>
    <row r="230" spans="1:10">
      <c r="A230" s="4">
        <v>229</v>
      </c>
      <c r="B230" s="4" t="s">
        <v>1536</v>
      </c>
      <c r="C230" s="4" t="s">
        <v>946</v>
      </c>
      <c r="D230" s="4" t="s">
        <v>2295</v>
      </c>
      <c r="E230" s="4" t="s">
        <v>2296</v>
      </c>
      <c r="F230" s="4" t="s">
        <v>2297</v>
      </c>
      <c r="G230" s="4" t="s">
        <v>1796</v>
      </c>
      <c r="J230" s="4" t="s">
        <v>2551</v>
      </c>
    </row>
    <row r="231" spans="1:10">
      <c r="A231" s="4">
        <v>230</v>
      </c>
      <c r="B231" s="4" t="s">
        <v>1536</v>
      </c>
      <c r="C231" s="4" t="s">
        <v>946</v>
      </c>
      <c r="D231" s="4" t="s">
        <v>2298</v>
      </c>
      <c r="E231" s="4" t="s">
        <v>2299</v>
      </c>
      <c r="F231" s="4" t="s">
        <v>2300</v>
      </c>
      <c r="G231" s="4" t="s">
        <v>1555</v>
      </c>
      <c r="J231" s="4" t="s">
        <v>2551</v>
      </c>
    </row>
    <row r="232" spans="1:10">
      <c r="A232" s="4">
        <v>231</v>
      </c>
      <c r="B232" s="4" t="s">
        <v>1536</v>
      </c>
      <c r="C232" s="4" t="s">
        <v>946</v>
      </c>
      <c r="D232" s="4" t="s">
        <v>2301</v>
      </c>
      <c r="E232" s="4" t="s">
        <v>2302</v>
      </c>
      <c r="F232" s="4" t="s">
        <v>2303</v>
      </c>
      <c r="G232" s="4" t="s">
        <v>1691</v>
      </c>
      <c r="J232" s="4" t="s">
        <v>2551</v>
      </c>
    </row>
    <row r="233" spans="1:10">
      <c r="A233" s="4">
        <v>232</v>
      </c>
      <c r="B233" s="4" t="s">
        <v>1536</v>
      </c>
      <c r="C233" s="4" t="s">
        <v>946</v>
      </c>
      <c r="D233" s="4" t="s">
        <v>2304</v>
      </c>
      <c r="E233" s="4" t="s">
        <v>2305</v>
      </c>
      <c r="F233" s="4" t="s">
        <v>2306</v>
      </c>
      <c r="G233" s="4" t="s">
        <v>845</v>
      </c>
      <c r="J233" s="4" t="s">
        <v>2551</v>
      </c>
    </row>
    <row r="234" spans="1:10">
      <c r="A234" s="4">
        <v>233</v>
      </c>
      <c r="B234" s="4" t="s">
        <v>1536</v>
      </c>
      <c r="C234" s="4" t="s">
        <v>946</v>
      </c>
      <c r="D234" s="4" t="s">
        <v>2307</v>
      </c>
      <c r="E234" s="4" t="s">
        <v>2308</v>
      </c>
      <c r="F234" s="4" t="s">
        <v>2309</v>
      </c>
      <c r="G234" s="4" t="s">
        <v>1796</v>
      </c>
      <c r="H234" s="4" t="s">
        <v>2310</v>
      </c>
      <c r="J234" s="4" t="s">
        <v>2551</v>
      </c>
    </row>
    <row r="235" spans="1:10">
      <c r="A235" s="4">
        <v>234</v>
      </c>
      <c r="B235" s="4" t="s">
        <v>1536</v>
      </c>
      <c r="C235" s="4" t="s">
        <v>946</v>
      </c>
      <c r="D235" s="4" t="s">
        <v>2311</v>
      </c>
      <c r="E235" s="4" t="s">
        <v>2312</v>
      </c>
      <c r="F235" s="4" t="s">
        <v>2313</v>
      </c>
      <c r="G235" s="4" t="s">
        <v>2314</v>
      </c>
      <c r="J235" s="4" t="s">
        <v>2551</v>
      </c>
    </row>
    <row r="236" spans="1:10">
      <c r="A236" s="4">
        <v>235</v>
      </c>
      <c r="B236" s="4" t="s">
        <v>1536</v>
      </c>
      <c r="C236" s="4" t="s">
        <v>946</v>
      </c>
      <c r="D236" s="4" t="s">
        <v>2315</v>
      </c>
      <c r="E236" s="4" t="s">
        <v>2316</v>
      </c>
      <c r="F236" s="4" t="s">
        <v>2317</v>
      </c>
      <c r="G236" s="4" t="s">
        <v>2318</v>
      </c>
      <c r="J236" s="4" t="s">
        <v>2551</v>
      </c>
    </row>
    <row r="237" spans="1:10">
      <c r="A237" s="4">
        <v>236</v>
      </c>
      <c r="B237" s="4" t="s">
        <v>1536</v>
      </c>
      <c r="C237" s="4" t="s">
        <v>946</v>
      </c>
      <c r="D237" s="4" t="s">
        <v>2319</v>
      </c>
      <c r="E237" s="4" t="s">
        <v>2320</v>
      </c>
      <c r="F237" s="4" t="s">
        <v>2321</v>
      </c>
      <c r="G237" s="4" t="s">
        <v>845</v>
      </c>
      <c r="J237" s="4" t="s">
        <v>2551</v>
      </c>
    </row>
    <row r="238" spans="1:10">
      <c r="A238" s="4">
        <v>237</v>
      </c>
      <c r="B238" s="4" t="s">
        <v>1536</v>
      </c>
      <c r="C238" s="4" t="s">
        <v>946</v>
      </c>
      <c r="D238" s="4" t="s">
        <v>2322</v>
      </c>
      <c r="E238" s="4" t="s">
        <v>2323</v>
      </c>
      <c r="F238" s="4" t="s">
        <v>2324</v>
      </c>
      <c r="G238" s="4" t="s">
        <v>2253</v>
      </c>
      <c r="J238" s="4" t="s">
        <v>2551</v>
      </c>
    </row>
    <row r="239" spans="1:10">
      <c r="A239" s="4">
        <v>238</v>
      </c>
      <c r="B239" s="4" t="s">
        <v>1536</v>
      </c>
      <c r="C239" s="4" t="s">
        <v>946</v>
      </c>
      <c r="D239" s="4" t="s">
        <v>2325</v>
      </c>
      <c r="E239" s="4" t="s">
        <v>2326</v>
      </c>
      <c r="F239" s="4" t="s">
        <v>2327</v>
      </c>
      <c r="G239" s="4" t="s">
        <v>1796</v>
      </c>
      <c r="J239" s="4" t="s">
        <v>2551</v>
      </c>
    </row>
    <row r="240" spans="1:10">
      <c r="A240" s="4">
        <v>239</v>
      </c>
      <c r="B240" s="4" t="s">
        <v>1536</v>
      </c>
      <c r="C240" s="4" t="s">
        <v>946</v>
      </c>
      <c r="D240" s="4" t="s">
        <v>2328</v>
      </c>
      <c r="E240" s="4" t="s">
        <v>2326</v>
      </c>
      <c r="F240" s="4" t="s">
        <v>2329</v>
      </c>
      <c r="G240" s="4" t="s">
        <v>1619</v>
      </c>
      <c r="J240" s="4" t="s">
        <v>2551</v>
      </c>
    </row>
    <row r="241" spans="1:10">
      <c r="A241" s="4">
        <v>240</v>
      </c>
      <c r="B241" s="4" t="s">
        <v>1536</v>
      </c>
      <c r="C241" s="4" t="s">
        <v>946</v>
      </c>
      <c r="D241" s="4" t="s">
        <v>2330</v>
      </c>
      <c r="E241" s="4" t="s">
        <v>2331</v>
      </c>
      <c r="F241" s="4" t="s">
        <v>2332</v>
      </c>
      <c r="G241" s="4" t="s">
        <v>1910</v>
      </c>
      <c r="J241" s="4" t="s">
        <v>2551</v>
      </c>
    </row>
    <row r="242" spans="1:10">
      <c r="A242" s="4">
        <v>241</v>
      </c>
      <c r="B242" s="4" t="s">
        <v>1536</v>
      </c>
      <c r="C242" s="4" t="s">
        <v>946</v>
      </c>
      <c r="D242" s="4" t="s">
        <v>2333</v>
      </c>
      <c r="E242" s="4" t="s">
        <v>2331</v>
      </c>
      <c r="F242" s="4" t="s">
        <v>2334</v>
      </c>
      <c r="G242" s="4" t="s">
        <v>1659</v>
      </c>
      <c r="J242" s="4" t="s">
        <v>2551</v>
      </c>
    </row>
    <row r="243" spans="1:10">
      <c r="A243" s="4">
        <v>242</v>
      </c>
      <c r="B243" s="4" t="s">
        <v>1536</v>
      </c>
      <c r="C243" s="4" t="s">
        <v>946</v>
      </c>
      <c r="D243" s="4" t="s">
        <v>2335</v>
      </c>
      <c r="E243" s="4" t="s">
        <v>2336</v>
      </c>
      <c r="F243" s="4" t="s">
        <v>2337</v>
      </c>
      <c r="G243" s="4" t="s">
        <v>1732</v>
      </c>
      <c r="J243" s="4" t="s">
        <v>2551</v>
      </c>
    </row>
    <row r="244" spans="1:10">
      <c r="A244" s="4">
        <v>243</v>
      </c>
      <c r="B244" s="4" t="s">
        <v>1536</v>
      </c>
      <c r="C244" s="4" t="s">
        <v>946</v>
      </c>
      <c r="D244" s="4" t="s">
        <v>2338</v>
      </c>
      <c r="E244" s="4" t="s">
        <v>2339</v>
      </c>
      <c r="F244" s="4" t="s">
        <v>2340</v>
      </c>
      <c r="G244" s="4" t="s">
        <v>1823</v>
      </c>
      <c r="J244" s="4" t="s">
        <v>2551</v>
      </c>
    </row>
    <row r="245" spans="1:10">
      <c r="A245" s="4">
        <v>244</v>
      </c>
      <c r="B245" s="4" t="s">
        <v>1536</v>
      </c>
      <c r="C245" s="4" t="s">
        <v>946</v>
      </c>
      <c r="D245" s="4" t="s">
        <v>2341</v>
      </c>
      <c r="E245" s="4" t="s">
        <v>2342</v>
      </c>
      <c r="F245" s="4" t="s">
        <v>2343</v>
      </c>
      <c r="G245" s="4" t="s">
        <v>1823</v>
      </c>
      <c r="J245" s="4" t="s">
        <v>2551</v>
      </c>
    </row>
    <row r="246" spans="1:10">
      <c r="A246" s="4">
        <v>245</v>
      </c>
      <c r="B246" s="4" t="s">
        <v>1536</v>
      </c>
      <c r="C246" s="4" t="s">
        <v>946</v>
      </c>
      <c r="D246" s="4" t="s">
        <v>2344</v>
      </c>
      <c r="E246" s="4" t="s">
        <v>2345</v>
      </c>
      <c r="F246" s="4" t="s">
        <v>2346</v>
      </c>
      <c r="G246" s="4" t="s">
        <v>1879</v>
      </c>
      <c r="J246" s="4" t="s">
        <v>2551</v>
      </c>
    </row>
    <row r="247" spans="1:10">
      <c r="A247" s="4">
        <v>246</v>
      </c>
      <c r="B247" s="4" t="s">
        <v>1536</v>
      </c>
      <c r="C247" s="4" t="s">
        <v>946</v>
      </c>
      <c r="D247" s="4" t="s">
        <v>2347</v>
      </c>
      <c r="E247" s="4" t="s">
        <v>2348</v>
      </c>
      <c r="F247" s="4" t="s">
        <v>2349</v>
      </c>
      <c r="G247" s="4" t="s">
        <v>845</v>
      </c>
      <c r="J247" s="4" t="s">
        <v>2551</v>
      </c>
    </row>
    <row r="248" spans="1:10">
      <c r="A248" s="4">
        <v>247</v>
      </c>
      <c r="B248" s="4" t="s">
        <v>1536</v>
      </c>
      <c r="C248" s="4" t="s">
        <v>946</v>
      </c>
      <c r="D248" s="4" t="s">
        <v>2350</v>
      </c>
      <c r="E248" s="4" t="s">
        <v>2351</v>
      </c>
      <c r="F248" s="4" t="s">
        <v>2352</v>
      </c>
      <c r="G248" s="4" t="s">
        <v>1923</v>
      </c>
      <c r="H248" s="4" t="s">
        <v>2353</v>
      </c>
      <c r="J248" s="4" t="s">
        <v>2551</v>
      </c>
    </row>
    <row r="249" spans="1:10">
      <c r="A249" s="4">
        <v>248</v>
      </c>
      <c r="B249" s="4" t="s">
        <v>1536</v>
      </c>
      <c r="C249" s="4" t="s">
        <v>946</v>
      </c>
      <c r="D249" s="4" t="s">
        <v>2354</v>
      </c>
      <c r="E249" s="4" t="s">
        <v>2355</v>
      </c>
      <c r="F249" s="4" t="s">
        <v>2356</v>
      </c>
      <c r="G249" s="4" t="s">
        <v>1623</v>
      </c>
      <c r="J249" s="4" t="s">
        <v>2551</v>
      </c>
    </row>
    <row r="250" spans="1:10">
      <c r="A250" s="4">
        <v>249</v>
      </c>
      <c r="B250" s="4" t="s">
        <v>1536</v>
      </c>
      <c r="C250" s="4" t="s">
        <v>946</v>
      </c>
      <c r="D250" s="4" t="s">
        <v>2357</v>
      </c>
      <c r="E250" s="4" t="s">
        <v>2358</v>
      </c>
      <c r="F250" s="4" t="s">
        <v>2359</v>
      </c>
      <c r="G250" s="4" t="s">
        <v>1744</v>
      </c>
      <c r="H250" s="4" t="s">
        <v>2360</v>
      </c>
      <c r="J250" s="4" t="s">
        <v>2551</v>
      </c>
    </row>
    <row r="251" spans="1:10">
      <c r="A251" s="4">
        <v>250</v>
      </c>
      <c r="B251" s="4" t="s">
        <v>1536</v>
      </c>
      <c r="C251" s="4" t="s">
        <v>946</v>
      </c>
      <c r="D251" s="4" t="s">
        <v>2361</v>
      </c>
      <c r="E251" s="4" t="s">
        <v>2362</v>
      </c>
      <c r="F251" s="4" t="s">
        <v>2363</v>
      </c>
      <c r="G251" s="4" t="s">
        <v>2364</v>
      </c>
      <c r="J251" s="4" t="s">
        <v>2551</v>
      </c>
    </row>
    <row r="252" spans="1:10">
      <c r="A252" s="4">
        <v>251</v>
      </c>
      <c r="B252" s="4" t="s">
        <v>1536</v>
      </c>
      <c r="C252" s="4" t="s">
        <v>946</v>
      </c>
      <c r="D252" s="4" t="s">
        <v>2365</v>
      </c>
      <c r="E252" s="4" t="s">
        <v>2366</v>
      </c>
      <c r="F252" s="4" t="s">
        <v>2367</v>
      </c>
      <c r="G252" s="4" t="s">
        <v>1819</v>
      </c>
      <c r="J252" s="4" t="s">
        <v>2551</v>
      </c>
    </row>
    <row r="253" spans="1:10">
      <c r="A253" s="4">
        <v>252</v>
      </c>
      <c r="B253" s="4" t="s">
        <v>1536</v>
      </c>
      <c r="C253" s="4" t="s">
        <v>946</v>
      </c>
      <c r="D253" s="4" t="s">
        <v>2368</v>
      </c>
      <c r="E253" s="4" t="s">
        <v>2369</v>
      </c>
      <c r="F253" s="4" t="s">
        <v>2370</v>
      </c>
      <c r="G253" s="4" t="s">
        <v>2214</v>
      </c>
      <c r="J253" s="4" t="s">
        <v>2551</v>
      </c>
    </row>
    <row r="254" spans="1:10">
      <c r="A254" s="4">
        <v>253</v>
      </c>
      <c r="B254" s="4" t="s">
        <v>1536</v>
      </c>
      <c r="C254" s="4" t="s">
        <v>946</v>
      </c>
      <c r="D254" s="4" t="s">
        <v>2371</v>
      </c>
      <c r="E254" s="4" t="s">
        <v>2372</v>
      </c>
      <c r="F254" s="4" t="s">
        <v>2373</v>
      </c>
      <c r="G254" s="4" t="s">
        <v>2374</v>
      </c>
      <c r="J254" s="4" t="s">
        <v>2551</v>
      </c>
    </row>
    <row r="255" spans="1:10">
      <c r="A255" s="4">
        <v>254</v>
      </c>
      <c r="B255" s="4" t="s">
        <v>1536</v>
      </c>
      <c r="C255" s="4" t="s">
        <v>946</v>
      </c>
      <c r="D255" s="4" t="s">
        <v>2375</v>
      </c>
      <c r="E255" s="4" t="s">
        <v>2376</v>
      </c>
      <c r="F255" s="4" t="s">
        <v>2377</v>
      </c>
      <c r="G255" s="4" t="s">
        <v>845</v>
      </c>
      <c r="H255" s="4" t="s">
        <v>2378</v>
      </c>
      <c r="J255" s="4" t="s">
        <v>2551</v>
      </c>
    </row>
    <row r="256" spans="1:10">
      <c r="A256" s="4">
        <v>255</v>
      </c>
      <c r="B256" s="4" t="s">
        <v>1536</v>
      </c>
      <c r="C256" s="4" t="s">
        <v>946</v>
      </c>
      <c r="D256" s="4" t="s">
        <v>2379</v>
      </c>
      <c r="E256" s="4" t="s">
        <v>2380</v>
      </c>
      <c r="F256" s="4" t="s">
        <v>2381</v>
      </c>
      <c r="G256" s="4" t="s">
        <v>845</v>
      </c>
      <c r="J256" s="4" t="s">
        <v>2551</v>
      </c>
    </row>
    <row r="257" spans="1:10">
      <c r="A257" s="4">
        <v>256</v>
      </c>
      <c r="B257" s="4" t="s">
        <v>1536</v>
      </c>
      <c r="C257" s="4" t="s">
        <v>946</v>
      </c>
      <c r="D257" s="4" t="s">
        <v>2382</v>
      </c>
      <c r="E257" s="4" t="s">
        <v>2383</v>
      </c>
      <c r="F257" s="4" t="s">
        <v>2384</v>
      </c>
      <c r="G257" s="4" t="s">
        <v>1635</v>
      </c>
      <c r="J257" s="4" t="s">
        <v>2551</v>
      </c>
    </row>
    <row r="258" spans="1:10">
      <c r="A258" s="4">
        <v>257</v>
      </c>
      <c r="B258" s="4" t="s">
        <v>1536</v>
      </c>
      <c r="C258" s="4" t="s">
        <v>946</v>
      </c>
      <c r="D258" s="4" t="s">
        <v>2385</v>
      </c>
      <c r="E258" s="4" t="s">
        <v>2386</v>
      </c>
      <c r="F258" s="4" t="s">
        <v>2387</v>
      </c>
      <c r="G258" s="4" t="s">
        <v>1923</v>
      </c>
      <c r="H258" s="4" t="s">
        <v>2388</v>
      </c>
      <c r="J258" s="4" t="s">
        <v>2551</v>
      </c>
    </row>
    <row r="259" spans="1:10">
      <c r="A259" s="4">
        <v>258</v>
      </c>
      <c r="B259" s="4" t="s">
        <v>1536</v>
      </c>
      <c r="C259" s="4" t="s">
        <v>946</v>
      </c>
      <c r="D259" s="4" t="s">
        <v>2389</v>
      </c>
      <c r="E259" s="4" t="s">
        <v>2390</v>
      </c>
      <c r="F259" s="4" t="s">
        <v>2391</v>
      </c>
      <c r="G259" s="4" t="s">
        <v>1819</v>
      </c>
      <c r="J259" s="4" t="s">
        <v>2551</v>
      </c>
    </row>
    <row r="260" spans="1:10">
      <c r="A260" s="4">
        <v>259</v>
      </c>
      <c r="B260" s="4" t="s">
        <v>1536</v>
      </c>
      <c r="C260" s="4" t="s">
        <v>946</v>
      </c>
      <c r="D260" s="4" t="s">
        <v>2392</v>
      </c>
      <c r="E260" s="4" t="s">
        <v>2393</v>
      </c>
      <c r="F260" s="4" t="s">
        <v>2394</v>
      </c>
      <c r="G260" s="4" t="s">
        <v>1796</v>
      </c>
      <c r="J260" s="4" t="s">
        <v>2551</v>
      </c>
    </row>
    <row r="261" spans="1:10">
      <c r="A261" s="4">
        <v>260</v>
      </c>
      <c r="B261" s="4" t="s">
        <v>1536</v>
      </c>
      <c r="C261" s="4" t="s">
        <v>946</v>
      </c>
      <c r="D261" s="4" t="s">
        <v>2395</v>
      </c>
      <c r="E261" s="4" t="s">
        <v>2396</v>
      </c>
      <c r="F261" s="4" t="s">
        <v>2397</v>
      </c>
      <c r="G261" s="4" t="s">
        <v>1815</v>
      </c>
      <c r="J261" s="4" t="s">
        <v>2551</v>
      </c>
    </row>
    <row r="262" spans="1:10">
      <c r="A262" s="4">
        <v>261</v>
      </c>
      <c r="B262" s="4" t="s">
        <v>1536</v>
      </c>
      <c r="C262" s="4" t="s">
        <v>946</v>
      </c>
      <c r="D262" s="4" t="s">
        <v>2398</v>
      </c>
      <c r="E262" s="4" t="s">
        <v>2399</v>
      </c>
      <c r="F262" s="4" t="s">
        <v>2400</v>
      </c>
      <c r="G262" s="4" t="s">
        <v>1879</v>
      </c>
      <c r="H262" s="4" t="s">
        <v>2401</v>
      </c>
      <c r="J262" s="4" t="s">
        <v>2551</v>
      </c>
    </row>
    <row r="263" spans="1:10">
      <c r="A263" s="4">
        <v>262</v>
      </c>
      <c r="B263" s="4" t="s">
        <v>1536</v>
      </c>
      <c r="C263" s="4" t="s">
        <v>946</v>
      </c>
      <c r="D263" s="4" t="s">
        <v>2402</v>
      </c>
      <c r="E263" s="4" t="s">
        <v>2403</v>
      </c>
      <c r="F263" s="4" t="s">
        <v>2404</v>
      </c>
      <c r="G263" s="4" t="s">
        <v>1809</v>
      </c>
      <c r="J263" s="4" t="s">
        <v>2551</v>
      </c>
    </row>
    <row r="264" spans="1:10">
      <c r="A264" s="4">
        <v>263</v>
      </c>
      <c r="B264" s="4" t="s">
        <v>1536</v>
      </c>
      <c r="C264" s="4" t="s">
        <v>946</v>
      </c>
      <c r="D264" s="4" t="s">
        <v>2405</v>
      </c>
      <c r="E264" s="4" t="s">
        <v>2406</v>
      </c>
      <c r="F264" s="4" t="s">
        <v>2407</v>
      </c>
      <c r="G264" s="4" t="s">
        <v>1623</v>
      </c>
      <c r="J264" s="4" t="s">
        <v>2551</v>
      </c>
    </row>
    <row r="265" spans="1:10">
      <c r="A265" s="4">
        <v>264</v>
      </c>
      <c r="B265" s="4" t="s">
        <v>1536</v>
      </c>
      <c r="C265" s="4" t="s">
        <v>946</v>
      </c>
      <c r="D265" s="4" t="s">
        <v>2408</v>
      </c>
      <c r="E265" s="4" t="s">
        <v>2409</v>
      </c>
      <c r="F265" s="4" t="s">
        <v>2410</v>
      </c>
      <c r="G265" s="4" t="s">
        <v>1833</v>
      </c>
      <c r="J265" s="4" t="s">
        <v>2551</v>
      </c>
    </row>
    <row r="266" spans="1:10">
      <c r="A266" s="4">
        <v>265</v>
      </c>
      <c r="B266" s="4" t="s">
        <v>1536</v>
      </c>
      <c r="C266" s="4" t="s">
        <v>946</v>
      </c>
      <c r="D266" s="4" t="s">
        <v>2411</v>
      </c>
      <c r="E266" s="4" t="s">
        <v>2412</v>
      </c>
      <c r="F266" s="4" t="s">
        <v>2413</v>
      </c>
      <c r="G266" s="4" t="s">
        <v>1833</v>
      </c>
      <c r="J266" s="4" t="s">
        <v>2551</v>
      </c>
    </row>
    <row r="267" spans="1:10">
      <c r="A267" s="4">
        <v>266</v>
      </c>
      <c r="B267" s="4" t="s">
        <v>1536</v>
      </c>
      <c r="C267" s="4" t="s">
        <v>946</v>
      </c>
      <c r="D267" s="4" t="s">
        <v>2414</v>
      </c>
      <c r="E267" s="4" t="s">
        <v>2415</v>
      </c>
      <c r="F267" s="4" t="s">
        <v>2416</v>
      </c>
      <c r="G267" s="4" t="s">
        <v>1544</v>
      </c>
      <c r="J267" s="4" t="s">
        <v>2551</v>
      </c>
    </row>
    <row r="268" spans="1:10">
      <c r="A268" s="4">
        <v>267</v>
      </c>
      <c r="B268" s="4" t="s">
        <v>1536</v>
      </c>
      <c r="C268" s="4" t="s">
        <v>946</v>
      </c>
      <c r="D268" s="4" t="s">
        <v>2417</v>
      </c>
      <c r="E268" s="4" t="s">
        <v>2418</v>
      </c>
      <c r="F268" s="4" t="s">
        <v>2419</v>
      </c>
      <c r="G268" s="4" t="s">
        <v>1619</v>
      </c>
      <c r="J268" s="4" t="s">
        <v>2551</v>
      </c>
    </row>
    <row r="269" spans="1:10">
      <c r="A269" s="4">
        <v>268</v>
      </c>
      <c r="B269" s="4" t="s">
        <v>1536</v>
      </c>
      <c r="C269" s="4" t="s">
        <v>946</v>
      </c>
      <c r="D269" s="4" t="s">
        <v>2420</v>
      </c>
      <c r="E269" s="4" t="s">
        <v>2421</v>
      </c>
      <c r="F269" s="4" t="s">
        <v>2422</v>
      </c>
      <c r="G269" s="4" t="s">
        <v>1659</v>
      </c>
      <c r="J269" s="4" t="s">
        <v>2551</v>
      </c>
    </row>
    <row r="270" spans="1:10">
      <c r="A270" s="4">
        <v>269</v>
      </c>
      <c r="B270" s="4" t="s">
        <v>1536</v>
      </c>
      <c r="C270" s="4" t="s">
        <v>946</v>
      </c>
      <c r="D270" s="4" t="s">
        <v>2423</v>
      </c>
      <c r="E270" s="4" t="s">
        <v>2424</v>
      </c>
      <c r="F270" s="4" t="s">
        <v>2425</v>
      </c>
      <c r="G270" s="4" t="s">
        <v>1659</v>
      </c>
      <c r="J270" s="4" t="s">
        <v>2551</v>
      </c>
    </row>
    <row r="271" spans="1:10">
      <c r="A271" s="4">
        <v>270</v>
      </c>
      <c r="B271" s="4" t="s">
        <v>1536</v>
      </c>
      <c r="C271" s="4" t="s">
        <v>946</v>
      </c>
      <c r="D271" s="4" t="s">
        <v>2426</v>
      </c>
      <c r="E271" s="4" t="s">
        <v>2427</v>
      </c>
      <c r="F271" s="4" t="s">
        <v>2428</v>
      </c>
      <c r="G271" s="4" t="s">
        <v>2429</v>
      </c>
      <c r="J271" s="4" t="s">
        <v>2551</v>
      </c>
    </row>
    <row r="272" spans="1:10">
      <c r="A272" s="4">
        <v>271</v>
      </c>
      <c r="B272" s="4" t="s">
        <v>1536</v>
      </c>
      <c r="C272" s="4" t="s">
        <v>946</v>
      </c>
      <c r="D272" s="4" t="s">
        <v>2430</v>
      </c>
      <c r="E272" s="4" t="s">
        <v>2431</v>
      </c>
      <c r="F272" s="4" t="s">
        <v>2432</v>
      </c>
      <c r="G272" s="4" t="s">
        <v>1845</v>
      </c>
      <c r="J272" s="4" t="s">
        <v>2551</v>
      </c>
    </row>
    <row r="273" spans="1:10">
      <c r="A273" s="4">
        <v>272</v>
      </c>
      <c r="B273" s="4" t="s">
        <v>1536</v>
      </c>
      <c r="C273" s="4" t="s">
        <v>946</v>
      </c>
      <c r="D273" s="4" t="s">
        <v>2433</v>
      </c>
      <c r="E273" s="4" t="s">
        <v>2434</v>
      </c>
      <c r="F273" s="4" t="s">
        <v>2435</v>
      </c>
      <c r="G273" s="4" t="s">
        <v>1875</v>
      </c>
      <c r="J273" s="4" t="s">
        <v>2551</v>
      </c>
    </row>
    <row r="274" spans="1:10">
      <c r="A274" s="4">
        <v>273</v>
      </c>
      <c r="B274" s="4" t="s">
        <v>1536</v>
      </c>
      <c r="C274" s="4" t="s">
        <v>946</v>
      </c>
      <c r="D274" s="4" t="s">
        <v>2436</v>
      </c>
      <c r="E274" s="4" t="s">
        <v>2437</v>
      </c>
      <c r="F274" s="4" t="s">
        <v>2438</v>
      </c>
      <c r="G274" s="4" t="s">
        <v>1755</v>
      </c>
      <c r="J274" s="4" t="s">
        <v>2551</v>
      </c>
    </row>
    <row r="275" spans="1:10">
      <c r="A275" s="4">
        <v>274</v>
      </c>
      <c r="B275" s="4" t="s">
        <v>1536</v>
      </c>
      <c r="C275" s="4" t="s">
        <v>946</v>
      </c>
      <c r="D275" s="4" t="s">
        <v>2439</v>
      </c>
      <c r="E275" s="4" t="s">
        <v>2440</v>
      </c>
      <c r="F275" s="4" t="s">
        <v>2441</v>
      </c>
      <c r="G275" s="4" t="s">
        <v>1594</v>
      </c>
      <c r="J275" s="4" t="s">
        <v>2551</v>
      </c>
    </row>
    <row r="276" spans="1:10">
      <c r="A276" s="4">
        <v>275</v>
      </c>
      <c r="B276" s="4" t="s">
        <v>1536</v>
      </c>
      <c r="C276" s="4" t="s">
        <v>946</v>
      </c>
      <c r="D276" s="4" t="s">
        <v>2442</v>
      </c>
      <c r="E276" s="4" t="s">
        <v>2443</v>
      </c>
      <c r="F276" s="4" t="s">
        <v>1558</v>
      </c>
      <c r="G276" s="4" t="s">
        <v>1681</v>
      </c>
      <c r="J276" s="4" t="s">
        <v>2551</v>
      </c>
    </row>
    <row r="277" spans="1:10">
      <c r="A277" s="4">
        <v>276</v>
      </c>
      <c r="B277" s="4" t="s">
        <v>1536</v>
      </c>
      <c r="C277" s="4" t="s">
        <v>946</v>
      </c>
      <c r="D277" s="4" t="s">
        <v>2444</v>
      </c>
      <c r="E277" s="4" t="s">
        <v>2445</v>
      </c>
      <c r="F277" s="4" t="s">
        <v>2446</v>
      </c>
      <c r="G277" s="4" t="s">
        <v>1875</v>
      </c>
      <c r="J277" s="4" t="s">
        <v>2551</v>
      </c>
    </row>
    <row r="278" spans="1:10">
      <c r="A278" s="4">
        <v>277</v>
      </c>
      <c r="B278" s="4" t="s">
        <v>1536</v>
      </c>
      <c r="C278" s="4" t="s">
        <v>946</v>
      </c>
      <c r="D278" s="4" t="s">
        <v>2447</v>
      </c>
      <c r="E278" s="4" t="s">
        <v>2448</v>
      </c>
      <c r="F278" s="4" t="s">
        <v>2449</v>
      </c>
      <c r="G278" s="4" t="s">
        <v>1879</v>
      </c>
      <c r="J278" s="4" t="s">
        <v>2551</v>
      </c>
    </row>
    <row r="279" spans="1:10">
      <c r="A279" s="4">
        <v>278</v>
      </c>
      <c r="B279" s="4" t="s">
        <v>1536</v>
      </c>
      <c r="C279" s="4" t="s">
        <v>946</v>
      </c>
      <c r="D279" s="4" t="s">
        <v>2450</v>
      </c>
      <c r="E279" s="4" t="s">
        <v>2451</v>
      </c>
      <c r="F279" s="4" t="s">
        <v>2452</v>
      </c>
      <c r="G279" s="4" t="s">
        <v>1614</v>
      </c>
      <c r="J279" s="4" t="s">
        <v>2551</v>
      </c>
    </row>
    <row r="280" spans="1:10">
      <c r="A280" s="4">
        <v>279</v>
      </c>
      <c r="B280" s="4" t="s">
        <v>1536</v>
      </c>
      <c r="C280" s="4" t="s">
        <v>946</v>
      </c>
      <c r="D280" s="4" t="s">
        <v>2453</v>
      </c>
      <c r="E280" s="4" t="s">
        <v>2454</v>
      </c>
      <c r="F280" s="4" t="s">
        <v>2455</v>
      </c>
      <c r="G280" s="4" t="s">
        <v>2318</v>
      </c>
      <c r="J280" s="4" t="s">
        <v>2551</v>
      </c>
    </row>
    <row r="281" spans="1:10">
      <c r="A281" s="4">
        <v>280</v>
      </c>
      <c r="B281" s="4" t="s">
        <v>1536</v>
      </c>
      <c r="C281" s="4" t="s">
        <v>946</v>
      </c>
      <c r="D281" s="4" t="s">
        <v>2456</v>
      </c>
      <c r="E281" s="4" t="s">
        <v>2457</v>
      </c>
      <c r="F281" s="4" t="s">
        <v>2458</v>
      </c>
      <c r="G281" s="4" t="s">
        <v>1819</v>
      </c>
      <c r="J281" s="4" t="s">
        <v>2551</v>
      </c>
    </row>
    <row r="282" spans="1:10">
      <c r="A282" s="4">
        <v>281</v>
      </c>
      <c r="B282" s="4" t="s">
        <v>1536</v>
      </c>
      <c r="C282" s="4" t="s">
        <v>946</v>
      </c>
      <c r="D282" s="4" t="s">
        <v>2459</v>
      </c>
      <c r="E282" s="4" t="s">
        <v>2460</v>
      </c>
      <c r="F282" s="4" t="s">
        <v>2461</v>
      </c>
      <c r="G282" s="4" t="s">
        <v>2462</v>
      </c>
      <c r="J282" s="4" t="s">
        <v>2551</v>
      </c>
    </row>
    <row r="283" spans="1:10">
      <c r="A283" s="4">
        <v>282</v>
      </c>
      <c r="B283" s="4" t="s">
        <v>1536</v>
      </c>
      <c r="C283" s="4" t="s">
        <v>946</v>
      </c>
      <c r="D283" s="4" t="s">
        <v>2463</v>
      </c>
      <c r="E283" s="4" t="s">
        <v>2464</v>
      </c>
      <c r="F283" s="4" t="s">
        <v>2465</v>
      </c>
      <c r="G283" s="4" t="s">
        <v>2166</v>
      </c>
      <c r="J283" s="4" t="s">
        <v>2551</v>
      </c>
    </row>
    <row r="284" spans="1:10">
      <c r="A284" s="4">
        <v>283</v>
      </c>
      <c r="B284" s="4" t="s">
        <v>1536</v>
      </c>
      <c r="C284" s="4" t="s">
        <v>946</v>
      </c>
      <c r="D284" s="4" t="s">
        <v>2466</v>
      </c>
      <c r="E284" s="4" t="s">
        <v>2467</v>
      </c>
      <c r="F284" s="4" t="s">
        <v>2468</v>
      </c>
      <c r="G284" s="4" t="s">
        <v>2314</v>
      </c>
      <c r="J284" s="4" t="s">
        <v>2551</v>
      </c>
    </row>
    <row r="285" spans="1:10">
      <c r="A285" s="4">
        <v>284</v>
      </c>
      <c r="B285" s="4" t="s">
        <v>1536</v>
      </c>
      <c r="C285" s="4" t="s">
        <v>946</v>
      </c>
      <c r="D285" s="4" t="s">
        <v>2469</v>
      </c>
      <c r="E285" s="4" t="s">
        <v>2470</v>
      </c>
      <c r="F285" s="4" t="s">
        <v>2471</v>
      </c>
      <c r="G285" s="4" t="s">
        <v>1815</v>
      </c>
      <c r="J285" s="4" t="s">
        <v>2551</v>
      </c>
    </row>
    <row r="286" spans="1:10">
      <c r="A286" s="4">
        <v>285</v>
      </c>
      <c r="B286" s="4" t="s">
        <v>1536</v>
      </c>
      <c r="C286" s="4" t="s">
        <v>946</v>
      </c>
      <c r="D286" s="4" t="s">
        <v>2472</v>
      </c>
      <c r="E286" s="4" t="s">
        <v>2473</v>
      </c>
      <c r="F286" s="4" t="s">
        <v>2474</v>
      </c>
      <c r="G286" s="4" t="s">
        <v>1674</v>
      </c>
      <c r="J286" s="4" t="s">
        <v>2551</v>
      </c>
    </row>
    <row r="287" spans="1:10">
      <c r="A287" s="4">
        <v>286</v>
      </c>
      <c r="B287" s="4" t="s">
        <v>1536</v>
      </c>
      <c r="C287" s="4" t="s">
        <v>946</v>
      </c>
      <c r="D287" s="4" t="s">
        <v>2475</v>
      </c>
      <c r="E287" s="4" t="s">
        <v>2476</v>
      </c>
      <c r="F287" s="4" t="s">
        <v>2477</v>
      </c>
      <c r="G287" s="4" t="s">
        <v>1639</v>
      </c>
      <c r="J287" s="4" t="s">
        <v>2551</v>
      </c>
    </row>
    <row r="288" spans="1:10">
      <c r="A288" s="4">
        <v>287</v>
      </c>
      <c r="B288" s="4" t="s">
        <v>1536</v>
      </c>
      <c r="C288" s="4" t="s">
        <v>946</v>
      </c>
      <c r="D288" s="4" t="s">
        <v>2478</v>
      </c>
      <c r="E288" s="4" t="s">
        <v>2479</v>
      </c>
      <c r="F288" s="4" t="s">
        <v>2480</v>
      </c>
      <c r="G288" s="4" t="s">
        <v>1582</v>
      </c>
      <c r="H288" s="4" t="s">
        <v>2481</v>
      </c>
      <c r="J288" s="4" t="s">
        <v>2551</v>
      </c>
    </row>
    <row r="289" spans="1:10">
      <c r="A289" s="4">
        <v>288</v>
      </c>
      <c r="B289" s="4" t="s">
        <v>1536</v>
      </c>
      <c r="C289" s="4" t="s">
        <v>946</v>
      </c>
      <c r="D289" s="4" t="s">
        <v>2482</v>
      </c>
      <c r="E289" s="4" t="s">
        <v>2483</v>
      </c>
      <c r="F289" s="4" t="s">
        <v>2484</v>
      </c>
      <c r="G289" s="4" t="s">
        <v>1759</v>
      </c>
      <c r="J289" s="4" t="s">
        <v>2551</v>
      </c>
    </row>
    <row r="290" spans="1:10">
      <c r="A290" s="4">
        <v>289</v>
      </c>
      <c r="B290" s="4" t="s">
        <v>1536</v>
      </c>
      <c r="C290" s="4" t="s">
        <v>946</v>
      </c>
      <c r="D290" s="4" t="s">
        <v>2485</v>
      </c>
      <c r="E290" s="4" t="s">
        <v>2486</v>
      </c>
      <c r="F290" s="4" t="s">
        <v>2487</v>
      </c>
      <c r="G290" s="4" t="s">
        <v>1796</v>
      </c>
      <c r="J290" s="4" t="s">
        <v>2551</v>
      </c>
    </row>
    <row r="291" spans="1:10">
      <c r="A291" s="4">
        <v>290</v>
      </c>
      <c r="B291" s="4" t="s">
        <v>1536</v>
      </c>
      <c r="C291" s="4" t="s">
        <v>946</v>
      </c>
      <c r="D291" s="4" t="s">
        <v>2488</v>
      </c>
      <c r="E291" s="4" t="s">
        <v>2489</v>
      </c>
      <c r="F291" s="4" t="s">
        <v>2490</v>
      </c>
      <c r="G291" s="4" t="s">
        <v>1759</v>
      </c>
      <c r="J291" s="4" t="s">
        <v>2551</v>
      </c>
    </row>
    <row r="292" spans="1:10">
      <c r="A292" s="4">
        <v>291</v>
      </c>
      <c r="B292" s="4" t="s">
        <v>1536</v>
      </c>
      <c r="C292" s="4" t="s">
        <v>946</v>
      </c>
      <c r="D292" s="4" t="s">
        <v>2491</v>
      </c>
      <c r="E292" s="4" t="s">
        <v>2492</v>
      </c>
      <c r="F292" s="4" t="s">
        <v>2493</v>
      </c>
      <c r="G292" s="4" t="s">
        <v>1759</v>
      </c>
      <c r="J292" s="4" t="s">
        <v>2551</v>
      </c>
    </row>
    <row r="293" spans="1:10">
      <c r="A293" s="4">
        <v>292</v>
      </c>
      <c r="B293" s="4" t="s">
        <v>1536</v>
      </c>
      <c r="C293" s="4" t="s">
        <v>946</v>
      </c>
      <c r="D293" s="4" t="s">
        <v>2494</v>
      </c>
      <c r="E293" s="4" t="s">
        <v>2495</v>
      </c>
      <c r="F293" s="4" t="s">
        <v>2496</v>
      </c>
      <c r="G293" s="4" t="s">
        <v>1759</v>
      </c>
      <c r="J293" s="4" t="s">
        <v>2551</v>
      </c>
    </row>
    <row r="294" spans="1:10">
      <c r="A294" s="4">
        <v>293</v>
      </c>
      <c r="B294" s="4" t="s">
        <v>1536</v>
      </c>
      <c r="C294" s="4" t="s">
        <v>946</v>
      </c>
      <c r="D294" s="4" t="s">
        <v>2497</v>
      </c>
      <c r="E294" s="4" t="s">
        <v>2498</v>
      </c>
      <c r="F294" s="4" t="s">
        <v>2499</v>
      </c>
      <c r="G294" s="4" t="s">
        <v>1643</v>
      </c>
      <c r="H294" s="4" t="s">
        <v>2500</v>
      </c>
      <c r="J294" s="4" t="s">
        <v>2551</v>
      </c>
    </row>
    <row r="295" spans="1:10">
      <c r="A295" s="4">
        <v>294</v>
      </c>
      <c r="B295" s="4" t="s">
        <v>1536</v>
      </c>
      <c r="C295" s="4" t="s">
        <v>946</v>
      </c>
      <c r="D295" s="4" t="s">
        <v>2501</v>
      </c>
      <c r="E295" s="4" t="s">
        <v>2502</v>
      </c>
      <c r="F295" s="4" t="s">
        <v>2503</v>
      </c>
      <c r="G295" s="4" t="s">
        <v>1639</v>
      </c>
      <c r="J295" s="4" t="s">
        <v>2551</v>
      </c>
    </row>
    <row r="296" spans="1:10">
      <c r="A296" s="4">
        <v>295</v>
      </c>
      <c r="B296" s="4" t="s">
        <v>1536</v>
      </c>
      <c r="C296" s="4" t="s">
        <v>946</v>
      </c>
      <c r="D296" s="4" t="s">
        <v>2504</v>
      </c>
      <c r="E296" s="4" t="s">
        <v>2505</v>
      </c>
      <c r="F296" s="4" t="s">
        <v>2506</v>
      </c>
      <c r="G296" s="4" t="s">
        <v>1643</v>
      </c>
      <c r="J296" s="4" t="s">
        <v>2551</v>
      </c>
    </row>
    <row r="297" spans="1:10">
      <c r="A297" s="4">
        <v>296</v>
      </c>
      <c r="B297" s="4" t="s">
        <v>1536</v>
      </c>
      <c r="C297" s="4" t="s">
        <v>946</v>
      </c>
      <c r="D297" s="4" t="s">
        <v>2507</v>
      </c>
      <c r="E297" s="4" t="s">
        <v>2508</v>
      </c>
      <c r="F297" s="4" t="s">
        <v>2509</v>
      </c>
      <c r="G297" s="4" t="s">
        <v>1732</v>
      </c>
      <c r="J297" s="4" t="s">
        <v>2551</v>
      </c>
    </row>
    <row r="298" spans="1:10">
      <c r="A298" s="4">
        <v>297</v>
      </c>
      <c r="B298" s="4" t="s">
        <v>1536</v>
      </c>
      <c r="C298" s="4" t="s">
        <v>946</v>
      </c>
      <c r="D298" s="4" t="s">
        <v>2510</v>
      </c>
      <c r="E298" s="4" t="s">
        <v>2511</v>
      </c>
      <c r="F298" s="4" t="s">
        <v>1680</v>
      </c>
      <c r="G298" s="4" t="s">
        <v>2512</v>
      </c>
      <c r="J298" s="4" t="s">
        <v>2551</v>
      </c>
    </row>
    <row r="299" spans="1:10">
      <c r="A299" s="4">
        <v>298</v>
      </c>
      <c r="B299" s="4" t="s">
        <v>1536</v>
      </c>
      <c r="C299" s="4" t="s">
        <v>946</v>
      </c>
      <c r="D299" s="4" t="s">
        <v>2513</v>
      </c>
      <c r="E299" s="4" t="s">
        <v>2514</v>
      </c>
      <c r="F299" s="4" t="s">
        <v>2515</v>
      </c>
      <c r="G299" s="4" t="s">
        <v>1594</v>
      </c>
      <c r="J299" s="4" t="s">
        <v>2551</v>
      </c>
    </row>
    <row r="300" spans="1:10">
      <c r="A300" s="4">
        <v>299</v>
      </c>
      <c r="B300" s="4" t="s">
        <v>1536</v>
      </c>
      <c r="C300" s="4" t="s">
        <v>946</v>
      </c>
      <c r="D300" s="4" t="s">
        <v>2516</v>
      </c>
      <c r="E300" s="4" t="s">
        <v>2517</v>
      </c>
      <c r="F300" s="4" t="s">
        <v>2518</v>
      </c>
      <c r="G300" s="4" t="s">
        <v>2253</v>
      </c>
      <c r="J300" s="4" t="s">
        <v>2551</v>
      </c>
    </row>
    <row r="301" spans="1:10">
      <c r="A301" s="4">
        <v>300</v>
      </c>
      <c r="B301" s="4" t="s">
        <v>1536</v>
      </c>
      <c r="C301" s="4" t="s">
        <v>946</v>
      </c>
      <c r="D301" s="4" t="s">
        <v>2519</v>
      </c>
      <c r="E301" s="4" t="s">
        <v>2520</v>
      </c>
      <c r="F301" s="4" t="s">
        <v>2521</v>
      </c>
      <c r="G301" s="4" t="s">
        <v>1623</v>
      </c>
      <c r="J301" s="4" t="s">
        <v>2551</v>
      </c>
    </row>
    <row r="302" spans="1:10">
      <c r="A302" s="4">
        <v>301</v>
      </c>
      <c r="B302" s="4" t="s">
        <v>1536</v>
      </c>
      <c r="C302" s="4" t="s">
        <v>946</v>
      </c>
      <c r="D302" s="4" t="s">
        <v>2522</v>
      </c>
      <c r="E302" s="4" t="s">
        <v>2523</v>
      </c>
      <c r="F302" s="4" t="s">
        <v>2524</v>
      </c>
      <c r="G302" s="4" t="s">
        <v>1845</v>
      </c>
      <c r="J302" s="4" t="s">
        <v>2551</v>
      </c>
    </row>
    <row r="303" spans="1:10">
      <c r="A303" s="4">
        <v>302</v>
      </c>
      <c r="B303" s="4" t="s">
        <v>1536</v>
      </c>
      <c r="C303" s="4" t="s">
        <v>946</v>
      </c>
      <c r="D303" s="4" t="s">
        <v>2525</v>
      </c>
      <c r="E303" s="4" t="s">
        <v>2526</v>
      </c>
      <c r="F303" s="4" t="s">
        <v>2527</v>
      </c>
      <c r="G303" s="4" t="s">
        <v>1614</v>
      </c>
      <c r="J303" s="4" t="s">
        <v>2551</v>
      </c>
    </row>
    <row r="304" spans="1:10">
      <c r="A304" s="4">
        <v>303</v>
      </c>
      <c r="B304" s="4" t="s">
        <v>1536</v>
      </c>
      <c r="C304" s="4" t="s">
        <v>946</v>
      </c>
      <c r="D304" s="4" t="s">
        <v>2528</v>
      </c>
      <c r="E304" s="4" t="s">
        <v>2529</v>
      </c>
      <c r="F304" s="4" t="s">
        <v>2530</v>
      </c>
      <c r="G304" s="4" t="s">
        <v>2531</v>
      </c>
      <c r="J304" s="4" t="s">
        <v>2551</v>
      </c>
    </row>
    <row r="305" spans="1:10">
      <c r="A305" s="4">
        <v>304</v>
      </c>
      <c r="B305" s="4" t="s">
        <v>1536</v>
      </c>
      <c r="C305" s="4" t="s">
        <v>946</v>
      </c>
      <c r="D305" s="4" t="s">
        <v>2532</v>
      </c>
      <c r="E305" s="4" t="s">
        <v>2533</v>
      </c>
      <c r="F305" s="4" t="s">
        <v>2534</v>
      </c>
      <c r="G305" s="4" t="s">
        <v>845</v>
      </c>
      <c r="J305" s="4" t="s">
        <v>2551</v>
      </c>
    </row>
    <row r="306" spans="1:10">
      <c r="A306" s="4">
        <v>305</v>
      </c>
      <c r="B306" s="4" t="s">
        <v>1536</v>
      </c>
      <c r="C306" s="4" t="s">
        <v>946</v>
      </c>
      <c r="D306" s="4" t="s">
        <v>2535</v>
      </c>
      <c r="E306" s="4" t="s">
        <v>2536</v>
      </c>
      <c r="F306" s="4" t="s">
        <v>2537</v>
      </c>
      <c r="G306" s="4" t="s">
        <v>1651</v>
      </c>
      <c r="J306" s="4" t="s">
        <v>2551</v>
      </c>
    </row>
    <row r="307" spans="1:10">
      <c r="A307" s="4">
        <v>306</v>
      </c>
      <c r="B307" s="4" t="s">
        <v>1536</v>
      </c>
      <c r="C307" s="4" t="s">
        <v>946</v>
      </c>
      <c r="D307" s="4" t="s">
        <v>2538</v>
      </c>
      <c r="E307" s="4" t="s">
        <v>2539</v>
      </c>
      <c r="F307" s="4" t="s">
        <v>2540</v>
      </c>
      <c r="G307" s="4" t="s">
        <v>1674</v>
      </c>
      <c r="H307" s="4" t="s">
        <v>2541</v>
      </c>
      <c r="J307" s="4" t="s">
        <v>2551</v>
      </c>
    </row>
    <row r="308" spans="1:10">
      <c r="A308" s="4">
        <v>307</v>
      </c>
      <c r="B308" s="4" t="s">
        <v>1536</v>
      </c>
      <c r="C308" s="4" t="s">
        <v>946</v>
      </c>
      <c r="D308" s="4" t="s">
        <v>2542</v>
      </c>
      <c r="E308" s="4" t="s">
        <v>2543</v>
      </c>
      <c r="F308" s="4" t="s">
        <v>2544</v>
      </c>
      <c r="G308" s="4" t="s">
        <v>2545</v>
      </c>
      <c r="J308" s="4" t="s">
        <v>2551</v>
      </c>
    </row>
    <row r="309" spans="1:10">
      <c r="A309" s="4">
        <v>308</v>
      </c>
      <c r="B309" s="4" t="s">
        <v>1536</v>
      </c>
      <c r="C309" s="4" t="s">
        <v>946</v>
      </c>
      <c r="D309" s="4" t="s">
        <v>2546</v>
      </c>
      <c r="E309" s="4" t="s">
        <v>2547</v>
      </c>
      <c r="F309" s="4" t="s">
        <v>1618</v>
      </c>
      <c r="G309" s="4" t="s">
        <v>2548</v>
      </c>
      <c r="J309" s="4" t="s">
        <v>2551</v>
      </c>
    </row>
    <row r="310" spans="1:10">
      <c r="A310" s="4">
        <v>309</v>
      </c>
      <c r="B310" s="4" t="s">
        <v>1536</v>
      </c>
      <c r="C310" s="4" t="s">
        <v>946</v>
      </c>
      <c r="D310" s="4" t="s">
        <v>2549</v>
      </c>
      <c r="E310" s="4" t="s">
        <v>2550</v>
      </c>
      <c r="F310" s="4" t="s">
        <v>1609</v>
      </c>
      <c r="G310" s="4" t="s">
        <v>2374</v>
      </c>
      <c r="J310" s="4" t="s">
        <v>2551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workbookViewId="0"/>
  </sheetViews>
  <sheetFormatPr defaultRowHeight="12.75"/>
  <cols>
    <col min="1" max="16384" width="9.140625" style="53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workbookViewId="0"/>
  </sheetViews>
  <sheetFormatPr defaultRowHeight="11.25"/>
  <cols>
    <col min="1" max="16384" width="9.140625" style="2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6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6" hidden="1" customWidth="1"/>
    <col min="14" max="16" width="9.140625" style="316" hidden="1" customWidth="1"/>
    <col min="17" max="17" width="25.7109375" style="492" hidden="1" customWidth="1"/>
    <col min="18" max="18" width="14.42578125" style="316" hidden="1" customWidth="1"/>
    <col min="19" max="22" width="9.140625" style="488"/>
    <col min="23" max="16384" width="9.140625" style="35"/>
  </cols>
  <sheetData>
    <row r="1" spans="1:256" s="297" customFormat="1" ht="16.5" hidden="1" customHeight="1">
      <c r="C1" s="348"/>
      <c r="H1" s="348"/>
      <c r="I1" s="348"/>
      <c r="J1" s="348"/>
      <c r="K1" s="348" t="s">
        <v>1440</v>
      </c>
      <c r="L1" s="493" t="s">
        <v>1295</v>
      </c>
      <c r="M1" s="528" t="s">
        <v>1439</v>
      </c>
      <c r="N1" s="528"/>
      <c r="O1" s="528"/>
      <c r="P1" s="528"/>
      <c r="Q1" s="529"/>
      <c r="R1" s="528"/>
      <c r="S1" s="528"/>
      <c r="T1" s="528"/>
      <c r="U1" s="528"/>
      <c r="V1" s="528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  <c r="AO1" s="493"/>
      <c r="AP1" s="493"/>
      <c r="AQ1" s="493"/>
      <c r="AR1" s="493"/>
      <c r="AS1" s="493"/>
      <c r="AT1" s="493"/>
      <c r="AU1" s="493"/>
      <c r="AV1" s="493"/>
      <c r="AW1" s="493"/>
      <c r="AX1" s="493"/>
      <c r="AY1" s="493"/>
      <c r="AZ1" s="493"/>
      <c r="BA1" s="493"/>
      <c r="BB1" s="493"/>
      <c r="BC1" s="493"/>
      <c r="BD1" s="493"/>
      <c r="BE1" s="493"/>
      <c r="BF1" s="493"/>
      <c r="BG1" s="493"/>
      <c r="BH1" s="493"/>
      <c r="BI1" s="493"/>
      <c r="BJ1" s="493"/>
      <c r="BK1" s="493"/>
      <c r="BL1" s="493"/>
      <c r="BM1" s="493"/>
      <c r="BN1" s="493"/>
      <c r="BO1" s="493"/>
      <c r="BP1" s="493"/>
      <c r="BQ1" s="493"/>
      <c r="BR1" s="493"/>
      <c r="BS1" s="493"/>
      <c r="BT1" s="493"/>
      <c r="BU1" s="493"/>
      <c r="BV1" s="493"/>
      <c r="BW1" s="493"/>
      <c r="BX1" s="493"/>
      <c r="BY1" s="493"/>
      <c r="BZ1" s="493"/>
      <c r="CA1" s="493"/>
      <c r="CB1" s="493"/>
      <c r="CC1" s="493"/>
      <c r="CD1" s="493"/>
      <c r="CE1" s="493"/>
      <c r="CF1" s="493"/>
      <c r="CG1" s="493"/>
      <c r="CH1" s="493"/>
      <c r="CI1" s="493"/>
      <c r="CJ1" s="493"/>
      <c r="CK1" s="493"/>
      <c r="CL1" s="493"/>
      <c r="CM1" s="493"/>
      <c r="CN1" s="493"/>
      <c r="CO1" s="493"/>
      <c r="CP1" s="493"/>
      <c r="CQ1" s="493"/>
      <c r="CR1" s="493"/>
      <c r="CS1" s="493"/>
      <c r="CT1" s="493"/>
      <c r="CU1" s="493"/>
      <c r="CV1" s="493"/>
      <c r="CW1" s="493"/>
      <c r="CX1" s="493"/>
      <c r="CY1" s="493"/>
      <c r="CZ1" s="493"/>
      <c r="DA1" s="493"/>
      <c r="DB1" s="493"/>
      <c r="DC1" s="493"/>
      <c r="DD1" s="493"/>
      <c r="DE1" s="493"/>
      <c r="DF1" s="493"/>
      <c r="DG1" s="493"/>
      <c r="DH1" s="493"/>
      <c r="DI1" s="493"/>
      <c r="DJ1" s="493"/>
      <c r="DK1" s="493"/>
      <c r="DL1" s="493"/>
      <c r="DM1" s="493"/>
      <c r="DN1" s="493"/>
      <c r="DO1" s="493"/>
      <c r="DP1" s="493"/>
      <c r="DQ1" s="493"/>
      <c r="DR1" s="493"/>
      <c r="DS1" s="493"/>
      <c r="DT1" s="493"/>
      <c r="DU1" s="493"/>
      <c r="DV1" s="493"/>
      <c r="DW1" s="493"/>
      <c r="DX1" s="493"/>
      <c r="DY1" s="493"/>
      <c r="DZ1" s="493"/>
      <c r="EA1" s="493"/>
      <c r="EB1" s="493"/>
      <c r="EC1" s="493"/>
      <c r="ED1" s="493"/>
      <c r="EE1" s="493"/>
      <c r="EF1" s="493"/>
      <c r="EG1" s="493"/>
      <c r="EH1" s="493"/>
      <c r="EI1" s="493"/>
      <c r="EJ1" s="493"/>
      <c r="EK1" s="493"/>
      <c r="EL1" s="493"/>
      <c r="EM1" s="493"/>
      <c r="EN1" s="493"/>
      <c r="EO1" s="493"/>
      <c r="EP1" s="493"/>
      <c r="EQ1" s="493"/>
      <c r="ER1" s="493"/>
      <c r="ES1" s="493"/>
      <c r="ET1" s="493"/>
      <c r="EU1" s="493"/>
      <c r="EV1" s="493"/>
      <c r="EW1" s="493"/>
      <c r="EX1" s="493"/>
      <c r="EY1" s="493"/>
      <c r="EZ1" s="493"/>
      <c r="FA1" s="493"/>
      <c r="FB1" s="493"/>
      <c r="FC1" s="493"/>
      <c r="FD1" s="493"/>
      <c r="FE1" s="493"/>
      <c r="FF1" s="493"/>
      <c r="FG1" s="493"/>
      <c r="FH1" s="493"/>
      <c r="FI1" s="493"/>
      <c r="FJ1" s="493"/>
      <c r="FK1" s="493"/>
      <c r="FL1" s="493"/>
      <c r="FM1" s="493"/>
      <c r="FN1" s="493"/>
      <c r="FO1" s="493"/>
      <c r="FP1" s="493"/>
      <c r="FQ1" s="493"/>
      <c r="FR1" s="493"/>
      <c r="FS1" s="493"/>
      <c r="FT1" s="493"/>
      <c r="FU1" s="493"/>
      <c r="FV1" s="493"/>
      <c r="FW1" s="493"/>
      <c r="FX1" s="493"/>
      <c r="FY1" s="493"/>
      <c r="FZ1" s="493"/>
      <c r="GA1" s="493"/>
      <c r="GB1" s="493"/>
      <c r="GC1" s="493"/>
      <c r="GD1" s="493"/>
      <c r="GE1" s="493"/>
      <c r="GF1" s="493"/>
      <c r="GG1" s="493"/>
      <c r="GH1" s="493"/>
      <c r="GI1" s="493"/>
      <c r="GJ1" s="493"/>
      <c r="GK1" s="493"/>
      <c r="GL1" s="493"/>
      <c r="GM1" s="493"/>
      <c r="GN1" s="493"/>
      <c r="GO1" s="493"/>
      <c r="GP1" s="493"/>
      <c r="GQ1" s="493"/>
      <c r="GR1" s="493"/>
      <c r="GS1" s="493"/>
      <c r="GT1" s="493"/>
      <c r="GU1" s="493"/>
      <c r="GV1" s="493"/>
      <c r="GW1" s="493"/>
      <c r="GX1" s="493"/>
      <c r="GY1" s="493"/>
      <c r="GZ1" s="493"/>
      <c r="HA1" s="493"/>
      <c r="HB1" s="493"/>
      <c r="HC1" s="493"/>
      <c r="HD1" s="493"/>
      <c r="HE1" s="493"/>
      <c r="HF1" s="493"/>
      <c r="HG1" s="493"/>
      <c r="HH1" s="493"/>
      <c r="HI1" s="493"/>
      <c r="HJ1" s="493"/>
      <c r="HK1" s="493"/>
      <c r="HL1" s="493"/>
      <c r="HM1" s="493"/>
      <c r="HN1" s="493"/>
      <c r="HO1" s="493"/>
      <c r="HP1" s="493"/>
      <c r="HQ1" s="493"/>
      <c r="HR1" s="493"/>
      <c r="HS1" s="493"/>
      <c r="HT1" s="493"/>
      <c r="HU1" s="493"/>
      <c r="HV1" s="493"/>
      <c r="HW1" s="493"/>
      <c r="HX1" s="493"/>
      <c r="HY1" s="493"/>
      <c r="HZ1" s="493"/>
      <c r="IA1" s="493"/>
      <c r="IB1" s="493"/>
      <c r="IC1" s="493"/>
      <c r="ID1" s="493"/>
      <c r="IE1" s="493"/>
      <c r="IF1" s="493"/>
      <c r="IG1" s="493"/>
      <c r="IH1" s="493"/>
      <c r="II1" s="493"/>
      <c r="IJ1" s="493"/>
      <c r="IK1" s="493"/>
      <c r="IL1" s="493"/>
      <c r="IM1" s="493"/>
      <c r="IN1" s="493"/>
      <c r="IO1" s="493"/>
      <c r="IP1" s="493"/>
      <c r="IQ1" s="493"/>
      <c r="IR1" s="493"/>
      <c r="IS1" s="493"/>
      <c r="IT1" s="493"/>
      <c r="IU1" s="493"/>
      <c r="IV1" s="493"/>
    </row>
    <row r="2" spans="1:256" s="497" customFormat="1" ht="16.5" hidden="1" customHeight="1">
      <c r="A2" s="494"/>
      <c r="B2" s="494"/>
      <c r="C2" s="495"/>
      <c r="D2" s="494"/>
      <c r="E2" s="494"/>
      <c r="F2" s="494"/>
      <c r="G2" s="494"/>
      <c r="H2" s="494"/>
      <c r="I2" s="494"/>
      <c r="J2" s="494"/>
      <c r="K2" s="494"/>
      <c r="L2" s="494"/>
      <c r="M2" s="528"/>
      <c r="N2" s="528"/>
      <c r="O2" s="528"/>
      <c r="P2" s="528"/>
      <c r="Q2" s="529"/>
      <c r="R2" s="528"/>
      <c r="S2" s="496"/>
      <c r="T2" s="496"/>
      <c r="U2" s="496"/>
      <c r="V2" s="496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495"/>
      <c r="AV2" s="495"/>
      <c r="AW2" s="495"/>
      <c r="AX2" s="495"/>
      <c r="AY2" s="495"/>
      <c r="AZ2" s="495"/>
      <c r="BA2" s="495"/>
      <c r="BB2" s="495"/>
      <c r="BC2" s="495"/>
      <c r="BD2" s="495"/>
      <c r="BE2" s="495"/>
      <c r="BF2" s="495"/>
      <c r="BG2" s="495"/>
      <c r="BH2" s="495"/>
      <c r="BI2" s="495"/>
      <c r="BJ2" s="495"/>
      <c r="BK2" s="495"/>
      <c r="BL2" s="495"/>
      <c r="BM2" s="495"/>
      <c r="BN2" s="495"/>
      <c r="BO2" s="495"/>
      <c r="BP2" s="495"/>
      <c r="BQ2" s="495"/>
      <c r="BR2" s="495"/>
      <c r="BS2" s="495"/>
      <c r="BT2" s="495"/>
      <c r="BU2" s="495"/>
      <c r="BV2" s="495"/>
      <c r="BW2" s="495"/>
      <c r="BX2" s="495"/>
      <c r="BY2" s="495"/>
      <c r="BZ2" s="495"/>
      <c r="CA2" s="495"/>
      <c r="CB2" s="495"/>
      <c r="CC2" s="495"/>
      <c r="CD2" s="495"/>
      <c r="CE2" s="495"/>
      <c r="CF2" s="495"/>
      <c r="CG2" s="495"/>
      <c r="CH2" s="495"/>
      <c r="CI2" s="495"/>
      <c r="CJ2" s="495"/>
      <c r="CK2" s="495"/>
      <c r="CL2" s="495"/>
      <c r="CM2" s="495"/>
      <c r="CN2" s="495"/>
      <c r="CO2" s="495"/>
      <c r="CP2" s="495"/>
      <c r="CQ2" s="495"/>
      <c r="CR2" s="495"/>
      <c r="CS2" s="495"/>
      <c r="CT2" s="495"/>
      <c r="CU2" s="495"/>
      <c r="CV2" s="495"/>
      <c r="CW2" s="495"/>
      <c r="CX2" s="495"/>
      <c r="CY2" s="495"/>
      <c r="CZ2" s="495"/>
      <c r="DA2" s="495"/>
      <c r="DB2" s="495"/>
      <c r="DC2" s="495"/>
      <c r="DD2" s="495"/>
      <c r="DE2" s="495"/>
      <c r="DF2" s="495"/>
      <c r="DG2" s="495"/>
      <c r="DH2" s="495"/>
      <c r="DI2" s="495"/>
      <c r="DJ2" s="495"/>
      <c r="DK2" s="495"/>
      <c r="DL2" s="495"/>
      <c r="DM2" s="495"/>
      <c r="DN2" s="495"/>
      <c r="DO2" s="495"/>
      <c r="DP2" s="495"/>
      <c r="DQ2" s="495"/>
      <c r="DR2" s="495"/>
      <c r="DS2" s="495"/>
      <c r="DT2" s="495"/>
      <c r="DU2" s="495"/>
      <c r="DV2" s="495"/>
      <c r="DW2" s="495"/>
      <c r="DX2" s="495"/>
      <c r="DY2" s="495"/>
      <c r="DZ2" s="495"/>
      <c r="EA2" s="495"/>
      <c r="EB2" s="495"/>
      <c r="EC2" s="495"/>
      <c r="ED2" s="495"/>
      <c r="EE2" s="495"/>
      <c r="EF2" s="495"/>
      <c r="EG2" s="495"/>
      <c r="EH2" s="495"/>
      <c r="EI2" s="495"/>
      <c r="EJ2" s="495"/>
      <c r="EK2" s="495"/>
      <c r="EL2" s="495"/>
      <c r="EM2" s="495"/>
      <c r="EN2" s="495"/>
      <c r="EO2" s="495"/>
      <c r="EP2" s="495"/>
      <c r="EQ2" s="495"/>
      <c r="ER2" s="495"/>
      <c r="ES2" s="495"/>
      <c r="ET2" s="495"/>
    </row>
    <row r="3" spans="1:256" s="131" customFormat="1" ht="3" customHeight="1">
      <c r="A3" s="130"/>
      <c r="B3" s="35"/>
      <c r="C3" s="354"/>
      <c r="D3" s="101"/>
      <c r="E3" s="101"/>
      <c r="F3" s="101"/>
      <c r="G3" s="101"/>
      <c r="H3" s="101"/>
      <c r="I3" s="101"/>
      <c r="J3" s="101"/>
      <c r="K3" s="101"/>
      <c r="L3" s="357"/>
      <c r="M3" s="316"/>
      <c r="N3" s="316"/>
      <c r="O3" s="316"/>
      <c r="P3" s="316"/>
      <c r="Q3" s="492"/>
      <c r="R3" s="316"/>
      <c r="S3" s="488"/>
      <c r="T3" s="488"/>
      <c r="U3" s="488"/>
      <c r="V3" s="488"/>
    </row>
    <row r="4" spans="1:256" s="131" customFormat="1" ht="22.5">
      <c r="A4" s="130"/>
      <c r="B4" s="35"/>
      <c r="C4" s="354"/>
      <c r="D4" s="669" t="s">
        <v>1291</v>
      </c>
      <c r="E4" s="670"/>
      <c r="F4" s="670"/>
      <c r="G4" s="670"/>
      <c r="H4" s="671"/>
      <c r="I4" s="583"/>
      <c r="M4" s="316"/>
      <c r="N4" s="316"/>
      <c r="O4" s="316"/>
      <c r="P4" s="316"/>
      <c r="Q4" s="492"/>
      <c r="R4" s="316"/>
      <c r="S4" s="488"/>
      <c r="T4" s="488"/>
      <c r="U4" s="488"/>
      <c r="V4" s="488"/>
    </row>
    <row r="5" spans="1:256" s="131" customFormat="1" ht="3" hidden="1" customHeight="1">
      <c r="A5" s="130"/>
      <c r="B5" s="35"/>
      <c r="C5" s="354"/>
      <c r="D5" s="101"/>
      <c r="E5" s="101"/>
      <c r="F5" s="101"/>
      <c r="G5" s="101"/>
      <c r="H5" s="358"/>
      <c r="I5" s="358"/>
      <c r="J5" s="358"/>
      <c r="K5" s="358"/>
      <c r="L5" s="359"/>
      <c r="M5" s="316"/>
      <c r="N5" s="316"/>
      <c r="O5" s="316"/>
      <c r="P5" s="316"/>
      <c r="Q5" s="492"/>
      <c r="R5" s="316"/>
      <c r="S5" s="488"/>
      <c r="T5" s="488"/>
      <c r="U5" s="488"/>
      <c r="V5" s="488"/>
    </row>
    <row r="6" spans="1:256" s="131" customFormat="1" ht="20.100000000000001" hidden="1" customHeight="1">
      <c r="A6" s="360"/>
      <c r="B6" s="360"/>
      <c r="C6" s="354"/>
      <c r="D6" s="672"/>
      <c r="E6" s="672"/>
      <c r="F6" s="673" t="s">
        <v>933</v>
      </c>
      <c r="G6" s="673"/>
      <c r="H6" s="358"/>
      <c r="I6" s="358"/>
      <c r="J6" s="361"/>
      <c r="K6" s="362"/>
      <c r="L6" s="362"/>
      <c r="M6" s="316"/>
      <c r="N6" s="316"/>
      <c r="O6" s="316"/>
      <c r="P6" s="316"/>
      <c r="Q6" s="492"/>
      <c r="R6" s="316"/>
      <c r="S6" s="488"/>
      <c r="T6" s="488"/>
      <c r="U6" s="488"/>
      <c r="V6" s="488"/>
    </row>
    <row r="7" spans="1:256" ht="3" customHeight="1"/>
    <row r="8" spans="1:256" s="131" customFormat="1">
      <c r="A8" s="130"/>
      <c r="B8" s="35"/>
      <c r="C8" s="354"/>
      <c r="D8" s="660" t="s">
        <v>864</v>
      </c>
      <c r="E8" s="660"/>
      <c r="F8" s="660" t="s">
        <v>1292</v>
      </c>
      <c r="G8" s="660"/>
      <c r="H8" s="660"/>
      <c r="I8" s="659" t="s">
        <v>1293</v>
      </c>
      <c r="J8" s="659"/>
      <c r="K8" s="659"/>
      <c r="L8" s="659"/>
      <c r="M8" s="316"/>
      <c r="N8" s="316"/>
      <c r="O8" s="316"/>
      <c r="P8" s="316"/>
      <c r="Q8" s="492"/>
      <c r="R8" s="316"/>
      <c r="S8" s="488"/>
      <c r="T8" s="488"/>
      <c r="U8" s="488"/>
      <c r="V8" s="488"/>
    </row>
    <row r="9" spans="1:256" s="131" customFormat="1" ht="20.25" customHeight="1">
      <c r="A9" s="130"/>
      <c r="B9" s="35"/>
      <c r="C9" s="354"/>
      <c r="D9" s="364" t="s">
        <v>941</v>
      </c>
      <c r="E9" s="364" t="s">
        <v>1294</v>
      </c>
      <c r="F9" s="674" t="s">
        <v>941</v>
      </c>
      <c r="G9" s="675"/>
      <c r="H9" s="365" t="s">
        <v>1294</v>
      </c>
      <c r="I9" s="658" t="s">
        <v>941</v>
      </c>
      <c r="J9" s="658"/>
      <c r="K9" s="365" t="s">
        <v>1294</v>
      </c>
      <c r="L9" s="365" t="s">
        <v>1295</v>
      </c>
      <c r="M9" s="316"/>
      <c r="N9" s="316"/>
      <c r="O9" s="316"/>
      <c r="P9" s="316"/>
      <c r="Q9" s="492"/>
      <c r="R9" s="316"/>
      <c r="S9" s="488"/>
      <c r="T9" s="488"/>
      <c r="U9" s="488"/>
      <c r="V9" s="488"/>
    </row>
    <row r="10" spans="1:256" ht="12" customHeight="1">
      <c r="C10" s="373"/>
      <c r="D10" s="486" t="s">
        <v>942</v>
      </c>
      <c r="E10" s="486" t="s">
        <v>898</v>
      </c>
      <c r="F10" s="668" t="s">
        <v>899</v>
      </c>
      <c r="G10" s="668"/>
      <c r="H10" s="486" t="s">
        <v>900</v>
      </c>
      <c r="I10" s="668" t="s">
        <v>917</v>
      </c>
      <c r="J10" s="668"/>
      <c r="K10" s="486" t="s">
        <v>918</v>
      </c>
      <c r="L10" s="486" t="s">
        <v>1032</v>
      </c>
      <c r="M10" s="387"/>
      <c r="N10" s="387"/>
      <c r="O10" s="387"/>
      <c r="P10" s="387"/>
      <c r="Q10" s="363"/>
      <c r="R10" s="387"/>
      <c r="S10" s="487"/>
      <c r="T10" s="487"/>
      <c r="U10" s="487"/>
      <c r="V10" s="487"/>
    </row>
    <row r="11" spans="1:256" s="131" customFormat="1" hidden="1">
      <c r="A11" s="35"/>
      <c r="B11" s="35"/>
      <c r="C11" s="354"/>
      <c r="D11" s="366">
        <v>0</v>
      </c>
      <c r="E11" s="367"/>
      <c r="F11" s="198"/>
      <c r="G11" s="198"/>
      <c r="H11" s="368"/>
      <c r="I11" s="369"/>
      <c r="J11" s="198"/>
      <c r="K11" s="368"/>
      <c r="L11" s="370"/>
      <c r="M11" s="532" t="s">
        <v>1447</v>
      </c>
      <c r="N11" s="316"/>
      <c r="O11" s="316"/>
      <c r="P11" s="316" t="s">
        <v>1445</v>
      </c>
      <c r="Q11" s="492" t="s">
        <v>1446</v>
      </c>
      <c r="R11" s="316" t="s">
        <v>1518</v>
      </c>
      <c r="S11" s="488"/>
      <c r="T11" s="488"/>
      <c r="U11" s="488"/>
      <c r="V11" s="488"/>
    </row>
    <row r="12" spans="1:256" s="389" customFormat="1" ht="0.95" customHeight="1">
      <c r="A12" s="89"/>
      <c r="B12" s="248" t="s">
        <v>1299</v>
      </c>
      <c r="C12" s="663"/>
      <c r="D12" s="660">
        <v>1</v>
      </c>
      <c r="E12" s="664" t="s">
        <v>10</v>
      </c>
      <c r="F12" s="484"/>
      <c r="G12" s="250">
        <v>0</v>
      </c>
      <c r="H12" s="489"/>
      <c r="I12" s="374"/>
      <c r="J12" s="527" t="s">
        <v>1444</v>
      </c>
      <c r="K12" s="177"/>
      <c r="L12" s="390"/>
      <c r="M12" s="316">
        <f>mergeValue(H12)</f>
        <v>0</v>
      </c>
      <c r="N12" s="297"/>
      <c r="O12" s="297"/>
      <c r="P12" s="316" t="str">
        <f>IF(ISERROR(MATCH(Q12,MODesc,0)),"n","y")</f>
        <v>n</v>
      </c>
      <c r="Q12" s="297" t="s">
        <v>10</v>
      </c>
      <c r="R12" s="316" t="str">
        <f>K12&amp;"("&amp;L12&amp;")"</f>
        <v>()</v>
      </c>
      <c r="S12" s="248"/>
      <c r="T12" s="248"/>
      <c r="U12" s="372"/>
      <c r="V12" s="248"/>
      <c r="W12" s="248"/>
      <c r="X12" s="248"/>
      <c r="Y12" s="388"/>
      <c r="Z12" s="388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88"/>
      <c r="BW12" s="388"/>
      <c r="BX12" s="388"/>
      <c r="BY12" s="388"/>
      <c r="BZ12" s="388"/>
      <c r="CA12" s="388"/>
      <c r="CB12" s="388"/>
      <c r="CC12" s="388"/>
      <c r="CD12" s="388"/>
      <c r="CE12" s="388"/>
    </row>
    <row r="13" spans="1:256" s="389" customFormat="1" ht="0.95" customHeight="1">
      <c r="A13" s="89"/>
      <c r="B13" s="248" t="s">
        <v>1299</v>
      </c>
      <c r="C13" s="663"/>
      <c r="D13" s="660"/>
      <c r="E13" s="665"/>
      <c r="F13" s="666"/>
      <c r="G13" s="660">
        <v>1</v>
      </c>
      <c r="H13" s="661" t="s">
        <v>820</v>
      </c>
      <c r="I13" s="374"/>
      <c r="J13" s="527" t="s">
        <v>1444</v>
      </c>
      <c r="K13" s="177"/>
      <c r="L13" s="390"/>
      <c r="M13" s="316" t="str">
        <f>mergeValue(H13)</f>
        <v>город Дзержинск</v>
      </c>
      <c r="N13" s="297"/>
      <c r="O13" s="297"/>
      <c r="P13" s="297"/>
      <c r="Q13" s="297"/>
      <c r="R13" s="316" t="str">
        <f>K13&amp;"("&amp;L13&amp;")"</f>
        <v>()</v>
      </c>
      <c r="S13" s="248"/>
      <c r="T13" s="248"/>
      <c r="U13" s="372"/>
      <c r="V13" s="248"/>
      <c r="W13" s="248"/>
      <c r="X13" s="248"/>
      <c r="Y13" s="388"/>
      <c r="Z13" s="388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88"/>
      <c r="BW13" s="388"/>
      <c r="BX13" s="388"/>
      <c r="BY13" s="388"/>
      <c r="BZ13" s="388"/>
      <c r="CA13" s="388"/>
      <c r="CB13" s="388"/>
      <c r="CC13" s="388"/>
      <c r="CD13" s="388"/>
      <c r="CE13" s="388"/>
    </row>
    <row r="14" spans="1:256" s="389" customFormat="1" ht="15" customHeight="1">
      <c r="A14" s="89"/>
      <c r="B14" s="248" t="s">
        <v>1299</v>
      </c>
      <c r="C14" s="663"/>
      <c r="D14" s="660"/>
      <c r="E14" s="665"/>
      <c r="F14" s="667"/>
      <c r="G14" s="660"/>
      <c r="H14" s="662"/>
      <c r="I14" s="628"/>
      <c r="J14" s="250">
        <v>1</v>
      </c>
      <c r="K14" s="530" t="s">
        <v>820</v>
      </c>
      <c r="L14" s="371" t="s">
        <v>821</v>
      </c>
      <c r="M14" s="316" t="str">
        <f>mergeValue(H14)</f>
        <v>город Дзержинск</v>
      </c>
      <c r="N14" s="297"/>
      <c r="O14" s="297"/>
      <c r="P14" s="297"/>
      <c r="Q14" s="297"/>
      <c r="R14" s="316" t="str">
        <f>K14&amp;" ("&amp;L14&amp;")"</f>
        <v>город Дзержинск (22721000)</v>
      </c>
      <c r="S14" s="248"/>
      <c r="T14" s="248"/>
      <c r="U14" s="372"/>
      <c r="V14" s="248"/>
      <c r="W14" s="248"/>
      <c r="X14" s="248"/>
      <c r="Y14" s="388"/>
      <c r="Z14" s="388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88"/>
      <c r="BW14" s="388"/>
      <c r="BX14" s="388"/>
      <c r="BY14" s="388"/>
      <c r="BZ14" s="388"/>
      <c r="CA14" s="388"/>
      <c r="CB14" s="388"/>
      <c r="CC14" s="388"/>
      <c r="CD14" s="388"/>
      <c r="CE14" s="388"/>
    </row>
    <row r="15" spans="1:256" s="131" customFormat="1" ht="0.95" customHeight="1">
      <c r="A15" s="35"/>
      <c r="B15" s="35" t="s">
        <v>1296</v>
      </c>
      <c r="C15" s="354"/>
      <c r="D15" s="374"/>
      <c r="E15" s="302"/>
      <c r="F15" s="376"/>
      <c r="G15" s="376"/>
      <c r="H15" s="376"/>
      <c r="I15" s="376"/>
      <c r="J15" s="376"/>
      <c r="K15" s="376"/>
      <c r="L15" s="377"/>
      <c r="M15" s="532"/>
      <c r="N15" s="316"/>
      <c r="O15" s="316"/>
      <c r="P15" s="316"/>
      <c r="Q15" s="492" t="s">
        <v>867</v>
      </c>
      <c r="R15" s="316"/>
      <c r="S15" s="488"/>
      <c r="T15" s="488"/>
      <c r="U15" s="488"/>
      <c r="V15" s="488"/>
    </row>
    <row r="16" spans="1:256" s="131" customFormat="1" ht="21" customHeight="1">
      <c r="A16" s="130"/>
      <c r="B16" s="35"/>
      <c r="C16" s="356"/>
      <c r="D16" s="378"/>
      <c r="E16" s="378"/>
      <c r="F16" s="378"/>
      <c r="G16" s="378"/>
      <c r="H16" s="378"/>
      <c r="I16" s="378"/>
      <c r="J16" s="378"/>
      <c r="K16" s="378"/>
      <c r="L16" s="378"/>
      <c r="M16" s="316"/>
      <c r="N16" s="316"/>
      <c r="O16" s="316"/>
      <c r="P16" s="316"/>
      <c r="Q16" s="492"/>
      <c r="R16" s="316"/>
      <c r="S16" s="488"/>
      <c r="T16" s="488"/>
      <c r="U16" s="488"/>
      <c r="V16" s="488"/>
    </row>
    <row r="17" spans="1:22" s="131" customFormat="1">
      <c r="A17" s="130"/>
      <c r="B17" s="35"/>
      <c r="C17" s="356"/>
      <c r="D17" s="35"/>
      <c r="E17" s="35"/>
      <c r="F17" s="35"/>
      <c r="G17" s="35"/>
      <c r="H17" s="35"/>
      <c r="I17" s="35"/>
      <c r="J17" s="35"/>
      <c r="K17" s="35"/>
      <c r="L17" s="35"/>
      <c r="M17" s="316"/>
      <c r="N17" s="316"/>
      <c r="O17" s="316"/>
      <c r="P17" s="316"/>
      <c r="Q17" s="492"/>
      <c r="R17" s="316"/>
      <c r="S17" s="488"/>
      <c r="T17" s="488"/>
      <c r="U17" s="488"/>
      <c r="V17" s="488"/>
    </row>
    <row r="18" spans="1:22" s="131" customFormat="1" ht="0.75" customHeight="1">
      <c r="A18" s="130"/>
      <c r="B18" s="35"/>
      <c r="C18" s="356"/>
      <c r="D18" s="35"/>
      <c r="E18" s="35"/>
      <c r="F18" s="35"/>
      <c r="G18" s="35"/>
      <c r="H18" s="35"/>
      <c r="I18" s="35"/>
      <c r="J18" s="35"/>
      <c r="K18" s="35"/>
      <c r="L18" s="35"/>
      <c r="M18" s="316"/>
      <c r="N18" s="316"/>
      <c r="O18" s="316"/>
      <c r="P18" s="316"/>
      <c r="Q18" s="492"/>
      <c r="R18" s="316"/>
      <c r="S18" s="488"/>
      <c r="T18" s="488"/>
      <c r="U18" s="488"/>
      <c r="V18" s="488"/>
    </row>
    <row r="19" spans="1:22" s="380" customFormat="1" ht="10.5">
      <c r="A19" s="379"/>
      <c r="C19" s="381"/>
      <c r="D19" s="382"/>
      <c r="E19" s="382"/>
      <c r="M19" s="316"/>
      <c r="N19" s="316"/>
      <c r="O19" s="316"/>
      <c r="P19" s="316"/>
      <c r="Q19" s="492"/>
      <c r="R19" s="316"/>
      <c r="S19" s="488"/>
      <c r="T19" s="488"/>
      <c r="U19" s="488"/>
      <c r="V19" s="488"/>
    </row>
    <row r="20" spans="1:22" s="380" customFormat="1" ht="10.5">
      <c r="A20" s="379"/>
      <c r="C20" s="381"/>
      <c r="D20" s="382"/>
      <c r="E20" s="382"/>
      <c r="M20" s="316"/>
      <c r="N20" s="316"/>
      <c r="O20" s="316"/>
      <c r="P20" s="316"/>
      <c r="Q20" s="492"/>
      <c r="R20" s="316"/>
      <c r="S20" s="488"/>
      <c r="T20" s="488"/>
      <c r="U20" s="488"/>
      <c r="V20" s="488"/>
    </row>
  </sheetData>
  <sheetProtection password="FA9C" sheet="1" objects="1" scenarios="1" formatColumns="0" formatRows="0"/>
  <mergeCells count="16">
    <mergeCell ref="D4:H4"/>
    <mergeCell ref="D6:E6"/>
    <mergeCell ref="F6:G6"/>
    <mergeCell ref="D8:E8"/>
    <mergeCell ref="F9:G9"/>
    <mergeCell ref="I9:J9"/>
    <mergeCell ref="I8:L8"/>
    <mergeCell ref="F8:H8"/>
    <mergeCell ref="H13:H14"/>
    <mergeCell ref="C12:C14"/>
    <mergeCell ref="D12:D14"/>
    <mergeCell ref="E12:E14"/>
    <mergeCell ref="F13:F14"/>
    <mergeCell ref="G13:G14"/>
    <mergeCell ref="F10:G10"/>
    <mergeCell ref="I10:J10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workbookViewId="0"/>
  </sheetViews>
  <sheetFormatPr defaultRowHeight="11.25"/>
  <cols>
    <col min="1" max="16384" width="9.140625" style="132"/>
  </cols>
  <sheetData>
    <row r="1" spans="1:1">
      <c r="A1" s="255"/>
    </row>
  </sheetData>
  <phoneticPr fontId="8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1024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846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7"/>
      <c r="C9" s="184"/>
      <c r="D9" s="683">
        <v>1</v>
      </c>
      <c r="E9" s="813"/>
      <c r="F9" s="808"/>
      <c r="G9" s="812" t="s">
        <v>934</v>
      </c>
      <c r="H9" s="683"/>
      <c r="I9" s="683">
        <v>1</v>
      </c>
      <c r="J9" s="806"/>
      <c r="K9" s="709" t="s">
        <v>934</v>
      </c>
      <c r="L9" s="681"/>
      <c r="M9" s="681" t="s">
        <v>942</v>
      </c>
      <c r="N9" s="803"/>
      <c r="O9" s="709" t="s">
        <v>934</v>
      </c>
      <c r="P9" s="330"/>
      <c r="Q9" s="330" t="s">
        <v>942</v>
      </c>
      <c r="R9" s="623"/>
      <c r="S9" s="436"/>
    </row>
    <row r="10" spans="1:19" s="103" customFormat="1" ht="17.100000000000001" customHeight="1">
      <c r="A10" s="307"/>
      <c r="C10" s="184"/>
      <c r="D10" s="682"/>
      <c r="E10" s="814"/>
      <c r="F10" s="809"/>
      <c r="G10" s="682"/>
      <c r="H10" s="682"/>
      <c r="I10" s="682"/>
      <c r="J10" s="807"/>
      <c r="K10" s="682"/>
      <c r="L10" s="682"/>
      <c r="M10" s="682"/>
      <c r="N10" s="804"/>
      <c r="O10" s="682"/>
      <c r="P10" s="331"/>
      <c r="Q10" s="122"/>
      <c r="R10" s="122" t="s">
        <v>1307</v>
      </c>
      <c r="S10" s="123"/>
    </row>
    <row r="11" spans="1:19" s="103" customFormat="1" ht="17.100000000000001" customHeight="1">
      <c r="A11" s="307"/>
      <c r="C11" s="184"/>
      <c r="D11" s="682"/>
      <c r="E11" s="814"/>
      <c r="F11" s="809"/>
      <c r="G11" s="682"/>
      <c r="H11" s="682"/>
      <c r="I11" s="682"/>
      <c r="J11" s="807"/>
      <c r="K11" s="682"/>
      <c r="L11" s="121"/>
      <c r="M11" s="122"/>
      <c r="N11" s="122" t="s">
        <v>1306</v>
      </c>
      <c r="O11" s="122"/>
      <c r="P11" s="122"/>
      <c r="Q11" s="122"/>
      <c r="R11" s="122"/>
      <c r="S11" s="123"/>
    </row>
    <row r="12" spans="1:19" s="103" customFormat="1" ht="17.25" customHeight="1">
      <c r="A12" s="307"/>
      <c r="C12" s="184"/>
      <c r="D12" s="682"/>
      <c r="E12" s="814"/>
      <c r="F12" s="809"/>
      <c r="G12" s="682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8"/>
    </row>
    <row r="14" spans="1:19" ht="16.5" customHeight="1">
      <c r="A14" s="307"/>
      <c r="B14" s="103"/>
      <c r="C14" s="184"/>
      <c r="D14" s="805"/>
      <c r="E14" s="810"/>
      <c r="F14" s="811"/>
      <c r="G14" s="800"/>
      <c r="H14" s="683"/>
      <c r="I14" s="683">
        <v>1</v>
      </c>
      <c r="J14" s="806"/>
      <c r="K14" s="709" t="s">
        <v>934</v>
      </c>
      <c r="L14" s="681"/>
      <c r="M14" s="681" t="s">
        <v>942</v>
      </c>
      <c r="N14" s="803"/>
      <c r="O14" s="709" t="s">
        <v>934</v>
      </c>
      <c r="P14" s="330"/>
      <c r="Q14" s="330" t="s">
        <v>942</v>
      </c>
      <c r="R14" s="623"/>
      <c r="S14" s="436"/>
    </row>
    <row r="15" spans="1:19" ht="17.100000000000001" customHeight="1">
      <c r="A15" s="307"/>
      <c r="B15" s="103"/>
      <c r="C15" s="184"/>
      <c r="D15" s="805"/>
      <c r="E15" s="810"/>
      <c r="F15" s="811"/>
      <c r="G15" s="800"/>
      <c r="H15" s="683"/>
      <c r="I15" s="683"/>
      <c r="J15" s="807"/>
      <c r="K15" s="709"/>
      <c r="L15" s="681"/>
      <c r="M15" s="681"/>
      <c r="N15" s="804"/>
      <c r="O15" s="709"/>
      <c r="P15" s="331"/>
      <c r="Q15" s="122"/>
      <c r="R15" s="122" t="s">
        <v>1307</v>
      </c>
      <c r="S15" s="123"/>
    </row>
    <row r="16" spans="1:19" ht="17.100000000000001" customHeight="1">
      <c r="A16" s="307"/>
      <c r="B16" s="103"/>
      <c r="C16" s="184"/>
      <c r="D16" s="805"/>
      <c r="E16" s="810"/>
      <c r="F16" s="811"/>
      <c r="G16" s="800"/>
      <c r="H16" s="683"/>
      <c r="I16" s="683"/>
      <c r="J16" s="807"/>
      <c r="K16" s="709"/>
      <c r="L16" s="121"/>
      <c r="M16" s="122"/>
      <c r="N16" s="122" t="s">
        <v>1306</v>
      </c>
      <c r="O16" s="122"/>
      <c r="P16" s="122"/>
      <c r="Q16" s="122"/>
      <c r="R16" s="122"/>
      <c r="S16" s="123"/>
    </row>
    <row r="17" spans="1:36" ht="17.100000000000001" customHeight="1">
      <c r="A17" s="307"/>
      <c r="B17" s="103"/>
      <c r="C17" s="184"/>
      <c r="D17" s="805"/>
      <c r="E17" s="810"/>
      <c r="F17" s="811"/>
      <c r="G17" s="800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8"/>
    </row>
    <row r="19" spans="1:36" s="34" customFormat="1" ht="17.100000000000001" customHeight="1">
      <c r="A19" s="34" t="s">
        <v>861</v>
      </c>
      <c r="C19" s="34" t="s">
        <v>942</v>
      </c>
    </row>
    <row r="25" spans="1:36" ht="17.100000000000001" customHeight="1">
      <c r="O25" s="747" t="s">
        <v>1147</v>
      </c>
      <c r="P25" s="747"/>
      <c r="Q25" s="747"/>
      <c r="R25" s="746" t="s">
        <v>1119</v>
      </c>
      <c r="S25" s="746"/>
      <c r="T25" s="746"/>
      <c r="U25" s="738" t="s">
        <v>1190</v>
      </c>
      <c r="W25" s="799"/>
    </row>
    <row r="26" spans="1:36" ht="17.100000000000001" customHeight="1">
      <c r="O26" s="801" t="s">
        <v>74</v>
      </c>
      <c r="P26" s="801" t="s">
        <v>1120</v>
      </c>
      <c r="Q26" s="801"/>
      <c r="R26" s="746"/>
      <c r="S26" s="746"/>
      <c r="T26" s="746"/>
      <c r="U26" s="738"/>
      <c r="W26" s="799"/>
    </row>
    <row r="27" spans="1:36" ht="37.5" customHeight="1">
      <c r="O27" s="801"/>
      <c r="P27" s="105" t="s">
        <v>75</v>
      </c>
      <c r="Q27" s="105" t="s">
        <v>852</v>
      </c>
      <c r="R27" s="106" t="s">
        <v>1123</v>
      </c>
      <c r="S27" s="753" t="s">
        <v>1122</v>
      </c>
      <c r="T27" s="753"/>
      <c r="U27" s="738"/>
      <c r="W27" s="799"/>
    </row>
    <row r="28" spans="1:36" ht="17.100000000000001" customHeight="1">
      <c r="G28" s="180"/>
      <c r="H28" s="180"/>
      <c r="I28" s="180"/>
      <c r="J28" s="180"/>
      <c r="K28" s="180"/>
      <c r="L28" s="127"/>
      <c r="M28" s="579" t="s">
        <v>1032</v>
      </c>
      <c r="N28" s="580"/>
      <c r="O28" s="802"/>
      <c r="P28" s="802"/>
      <c r="Q28" s="802"/>
      <c r="R28" s="802"/>
      <c r="S28" s="802"/>
      <c r="T28" s="802"/>
      <c r="U28" s="802"/>
      <c r="V28" s="127"/>
      <c r="W28" s="127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</row>
    <row r="29" spans="1:36" s="35" customFormat="1" ht="22.5">
      <c r="A29" s="713">
        <v>1</v>
      </c>
      <c r="B29" s="339"/>
      <c r="C29" s="339"/>
      <c r="D29" s="339"/>
      <c r="E29" s="340"/>
      <c r="F29" s="341"/>
      <c r="G29" s="341"/>
      <c r="H29" s="341"/>
      <c r="I29" s="342"/>
      <c r="J29" s="180"/>
      <c r="K29" s="180"/>
      <c r="L29" s="338">
        <f>mergeValue(A29)</f>
        <v>1</v>
      </c>
      <c r="M29" s="204" t="s">
        <v>869</v>
      </c>
      <c r="N29" s="565"/>
      <c r="O29" s="778"/>
      <c r="P29" s="779"/>
      <c r="Q29" s="779"/>
      <c r="R29" s="779"/>
      <c r="S29" s="779"/>
      <c r="T29" s="779"/>
      <c r="U29" s="779"/>
      <c r="V29" s="780"/>
      <c r="W29" s="590" t="s">
        <v>1390</v>
      </c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</row>
    <row r="30" spans="1:36" s="35" customFormat="1" ht="22.5">
      <c r="A30" s="713"/>
      <c r="B30" s="713">
        <v>1</v>
      </c>
      <c r="C30" s="339"/>
      <c r="D30" s="339"/>
      <c r="E30" s="341"/>
      <c r="F30" s="341"/>
      <c r="G30" s="341"/>
      <c r="H30" s="341"/>
      <c r="I30" s="200"/>
      <c r="J30" s="181"/>
      <c r="L30" s="338" t="str">
        <f>mergeValue(A30) &amp;"."&amp; mergeValue(B30)</f>
        <v>1.1</v>
      </c>
      <c r="M30" s="159" t="s">
        <v>864</v>
      </c>
      <c r="N30" s="284"/>
      <c r="O30" s="778"/>
      <c r="P30" s="779"/>
      <c r="Q30" s="779"/>
      <c r="R30" s="779"/>
      <c r="S30" s="779"/>
      <c r="T30" s="779"/>
      <c r="U30" s="779"/>
      <c r="V30" s="780"/>
      <c r="W30" s="285" t="s">
        <v>1391</v>
      </c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</row>
    <row r="31" spans="1:36" s="35" customFormat="1" ht="45">
      <c r="A31" s="713"/>
      <c r="B31" s="713"/>
      <c r="C31" s="713">
        <v>1</v>
      </c>
      <c r="D31" s="339"/>
      <c r="E31" s="341"/>
      <c r="F31" s="341"/>
      <c r="G31" s="341"/>
      <c r="H31" s="341"/>
      <c r="I31" s="343"/>
      <c r="J31" s="181"/>
      <c r="K31" s="101"/>
      <c r="L31" s="338" t="str">
        <f>mergeValue(A31) &amp;"."&amp; mergeValue(B31)&amp;"."&amp; mergeValue(C31)</f>
        <v>1.1.1</v>
      </c>
      <c r="M31" s="160" t="s">
        <v>1248</v>
      </c>
      <c r="N31" s="284"/>
      <c r="O31" s="778"/>
      <c r="P31" s="779"/>
      <c r="Q31" s="779"/>
      <c r="R31" s="779"/>
      <c r="S31" s="779"/>
      <c r="T31" s="779"/>
      <c r="U31" s="779"/>
      <c r="V31" s="780"/>
      <c r="W31" s="285" t="s">
        <v>57</v>
      </c>
      <c r="X31" s="297"/>
      <c r="Y31" s="297"/>
      <c r="Z31" s="297"/>
      <c r="AA31" s="316"/>
      <c r="AB31" s="297"/>
      <c r="AC31" s="297"/>
      <c r="AD31" s="297"/>
      <c r="AE31" s="297"/>
      <c r="AF31" s="297"/>
      <c r="AG31" s="297"/>
      <c r="AH31" s="297"/>
    </row>
    <row r="32" spans="1:36" s="35" customFormat="1" ht="33.75">
      <c r="A32" s="713"/>
      <c r="B32" s="713"/>
      <c r="C32" s="713"/>
      <c r="D32" s="713">
        <v>1</v>
      </c>
      <c r="E32" s="341"/>
      <c r="F32" s="341"/>
      <c r="G32" s="341"/>
      <c r="H32" s="341"/>
      <c r="I32" s="714"/>
      <c r="J32" s="181"/>
      <c r="K32" s="101"/>
      <c r="L32" s="338" t="str">
        <f>mergeValue(A32) &amp;"."&amp; mergeValue(B32)&amp;"."&amp; mergeValue(C32)&amp;"."&amp; mergeValue(D32)</f>
        <v>1.1.1.1</v>
      </c>
      <c r="M32" s="161" t="s">
        <v>1272</v>
      </c>
      <c r="N32" s="284"/>
      <c r="O32" s="781"/>
      <c r="P32" s="782"/>
      <c r="Q32" s="782"/>
      <c r="R32" s="782"/>
      <c r="S32" s="782"/>
      <c r="T32" s="782"/>
      <c r="U32" s="782"/>
      <c r="V32" s="783"/>
      <c r="W32" s="285" t="s">
        <v>58</v>
      </c>
      <c r="X32" s="297"/>
      <c r="Y32" s="297"/>
      <c r="Z32" s="297"/>
      <c r="AA32" s="316"/>
      <c r="AB32" s="297"/>
      <c r="AC32" s="297"/>
      <c r="AD32" s="297"/>
      <c r="AE32" s="297"/>
      <c r="AF32" s="297"/>
      <c r="AG32" s="297"/>
      <c r="AH32" s="297"/>
    </row>
    <row r="33" spans="1:36" s="35" customFormat="1" ht="33.75" customHeight="1">
      <c r="A33" s="713"/>
      <c r="B33" s="713"/>
      <c r="C33" s="713"/>
      <c r="D33" s="713"/>
      <c r="E33" s="713">
        <v>1</v>
      </c>
      <c r="F33" s="341"/>
      <c r="G33" s="341"/>
      <c r="H33" s="341"/>
      <c r="I33" s="714"/>
      <c r="J33" s="714"/>
      <c r="K33" s="101"/>
      <c r="L33" s="338" t="str">
        <f>mergeValue(A33) &amp;"."&amp; mergeValue(B33)&amp;"."&amp; mergeValue(C33)&amp;"."&amp; mergeValue(D33)&amp;"."&amp; mergeValue(E33)</f>
        <v>1.1.1.1.1</v>
      </c>
      <c r="M33" s="172" t="s">
        <v>856</v>
      </c>
      <c r="N33" s="285"/>
      <c r="O33" s="727"/>
      <c r="P33" s="728"/>
      <c r="Q33" s="728"/>
      <c r="R33" s="728"/>
      <c r="S33" s="728"/>
      <c r="T33" s="728"/>
      <c r="U33" s="728"/>
      <c r="V33" s="729"/>
      <c r="W33" s="285" t="s">
        <v>1392</v>
      </c>
      <c r="X33" s="297"/>
      <c r="Y33" s="316" t="str">
        <f>strCheckUnique(Z33:Z36)</f>
        <v/>
      </c>
      <c r="Z33" s="297"/>
      <c r="AA33" s="316"/>
      <c r="AB33" s="297"/>
      <c r="AC33" s="297"/>
      <c r="AD33" s="297"/>
      <c r="AE33" s="297"/>
      <c r="AF33" s="297"/>
      <c r="AG33" s="297"/>
      <c r="AH33" s="297"/>
    </row>
    <row r="34" spans="1:36" s="35" customFormat="1" ht="66" customHeight="1">
      <c r="A34" s="713"/>
      <c r="B34" s="713"/>
      <c r="C34" s="713"/>
      <c r="D34" s="713"/>
      <c r="E34" s="713"/>
      <c r="F34" s="339">
        <v>1</v>
      </c>
      <c r="G34" s="339"/>
      <c r="H34" s="339"/>
      <c r="I34" s="714"/>
      <c r="J34" s="714"/>
      <c r="K34" s="343"/>
      <c r="L34" s="338" t="str">
        <f>mergeValue(A34) &amp;"."&amp; mergeValue(B34)&amp;"."&amp; mergeValue(C34)&amp;"."&amp; mergeValue(D34)&amp;"."&amp; mergeValue(E34)&amp;"."&amp; mergeValue(F34)</f>
        <v>1.1.1.1.1.1</v>
      </c>
      <c r="M34" s="332"/>
      <c r="N34" s="710"/>
      <c r="O34" s="192"/>
      <c r="P34" s="192"/>
      <c r="Q34" s="192"/>
      <c r="R34" s="711"/>
      <c r="S34" s="709" t="s">
        <v>933</v>
      </c>
      <c r="T34" s="711"/>
      <c r="U34" s="709" t="s">
        <v>934</v>
      </c>
      <c r="V34" s="281"/>
      <c r="W34" s="721" t="s">
        <v>1393</v>
      </c>
      <c r="X34" s="297" t="str">
        <f>strCheckDate(O35:V35)</f>
        <v/>
      </c>
      <c r="Y34" s="297"/>
      <c r="Z34" s="316" t="str">
        <f>IF(M34="","",M34 )</f>
        <v/>
      </c>
      <c r="AA34" s="316"/>
      <c r="AB34" s="316"/>
      <c r="AC34" s="316"/>
      <c r="AD34" s="297"/>
      <c r="AE34" s="297"/>
      <c r="AF34" s="297"/>
      <c r="AG34" s="297"/>
      <c r="AH34" s="297"/>
    </row>
    <row r="35" spans="1:36" s="35" customFormat="1" ht="14.25" hidden="1" customHeight="1">
      <c r="A35" s="713"/>
      <c r="B35" s="713"/>
      <c r="C35" s="713"/>
      <c r="D35" s="713"/>
      <c r="E35" s="713"/>
      <c r="F35" s="339"/>
      <c r="G35" s="339"/>
      <c r="H35" s="339"/>
      <c r="I35" s="714"/>
      <c r="J35" s="714"/>
      <c r="K35" s="343"/>
      <c r="L35" s="171"/>
      <c r="M35" s="205"/>
      <c r="N35" s="710"/>
      <c r="O35" s="298"/>
      <c r="P35" s="295"/>
      <c r="Q35" s="296" t="str">
        <f>R34 &amp; "-" &amp; T34</f>
        <v>-</v>
      </c>
      <c r="R35" s="711"/>
      <c r="S35" s="709"/>
      <c r="T35" s="712"/>
      <c r="U35" s="709"/>
      <c r="V35" s="281"/>
      <c r="W35" s="722"/>
      <c r="X35" s="297"/>
      <c r="Y35" s="297"/>
      <c r="Z35" s="297"/>
      <c r="AA35" s="316"/>
      <c r="AB35" s="297"/>
      <c r="AC35" s="297"/>
      <c r="AD35" s="297"/>
      <c r="AE35" s="297"/>
      <c r="AF35" s="297"/>
      <c r="AG35" s="297"/>
      <c r="AH35" s="297"/>
    </row>
    <row r="36" spans="1:36" ht="15" customHeight="1">
      <c r="A36" s="713"/>
      <c r="B36" s="713"/>
      <c r="C36" s="713"/>
      <c r="D36" s="713"/>
      <c r="E36" s="713"/>
      <c r="F36" s="339"/>
      <c r="G36" s="339"/>
      <c r="H36" s="339"/>
      <c r="I36" s="714"/>
      <c r="J36" s="714"/>
      <c r="K36" s="201"/>
      <c r="L36" s="112"/>
      <c r="M36" s="175" t="s">
        <v>1273</v>
      </c>
      <c r="N36" s="197"/>
      <c r="O36" s="157"/>
      <c r="P36" s="157"/>
      <c r="Q36" s="157"/>
      <c r="R36" s="261"/>
      <c r="S36" s="198"/>
      <c r="T36" s="198"/>
      <c r="U36" s="198"/>
      <c r="V36" s="186"/>
      <c r="W36" s="723"/>
      <c r="X36" s="306"/>
      <c r="Y36" s="306"/>
      <c r="Z36" s="306"/>
      <c r="AA36" s="316"/>
      <c r="AB36" s="306"/>
      <c r="AC36" s="297"/>
      <c r="AD36" s="297"/>
      <c r="AE36" s="297"/>
      <c r="AF36" s="297"/>
      <c r="AG36" s="297"/>
      <c r="AH36" s="297"/>
      <c r="AI36" s="35"/>
    </row>
    <row r="37" spans="1:36" ht="15" customHeight="1">
      <c r="A37" s="713"/>
      <c r="B37" s="713"/>
      <c r="C37" s="713"/>
      <c r="D37" s="713"/>
      <c r="E37" s="339"/>
      <c r="F37" s="341"/>
      <c r="G37" s="341"/>
      <c r="H37" s="341"/>
      <c r="I37" s="714"/>
      <c r="J37" s="85"/>
      <c r="K37" s="201"/>
      <c r="L37" s="112"/>
      <c r="M37" s="164" t="s">
        <v>859</v>
      </c>
      <c r="N37" s="197"/>
      <c r="O37" s="157"/>
      <c r="P37" s="157"/>
      <c r="Q37" s="157"/>
      <c r="R37" s="261"/>
      <c r="S37" s="198"/>
      <c r="T37" s="198"/>
      <c r="U37" s="197"/>
      <c r="V37" s="198"/>
      <c r="W37" s="18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</row>
    <row r="38" spans="1:36" ht="15" customHeight="1">
      <c r="A38" s="713"/>
      <c r="B38" s="713"/>
      <c r="C38" s="713"/>
      <c r="D38" s="339"/>
      <c r="E38" s="344"/>
      <c r="F38" s="341"/>
      <c r="G38" s="341"/>
      <c r="H38" s="341"/>
      <c r="I38" s="201"/>
      <c r="J38" s="85"/>
      <c r="K38" s="180"/>
      <c r="L38" s="112"/>
      <c r="M38" s="163" t="s">
        <v>1274</v>
      </c>
      <c r="N38" s="197"/>
      <c r="O38" s="157"/>
      <c r="P38" s="157"/>
      <c r="Q38" s="157"/>
      <c r="R38" s="261"/>
      <c r="S38" s="198"/>
      <c r="T38" s="198"/>
      <c r="U38" s="197"/>
      <c r="V38" s="198"/>
      <c r="W38" s="18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</row>
    <row r="39" spans="1:36" ht="15" customHeight="1">
      <c r="A39" s="713"/>
      <c r="B39" s="713"/>
      <c r="C39" s="339"/>
      <c r="D39" s="339"/>
      <c r="E39" s="344"/>
      <c r="F39" s="341"/>
      <c r="G39" s="341"/>
      <c r="H39" s="341"/>
      <c r="I39" s="201"/>
      <c r="J39" s="85"/>
      <c r="K39" s="180"/>
      <c r="L39" s="112"/>
      <c r="M39" s="162" t="s">
        <v>1249</v>
      </c>
      <c r="N39" s="198"/>
      <c r="O39" s="162"/>
      <c r="P39" s="162"/>
      <c r="Q39" s="162"/>
      <c r="R39" s="261"/>
      <c r="S39" s="198"/>
      <c r="T39" s="198"/>
      <c r="U39" s="197"/>
      <c r="V39" s="198"/>
      <c r="W39" s="18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</row>
    <row r="40" spans="1:36" ht="15" customHeight="1">
      <c r="A40" s="713"/>
      <c r="B40" s="339"/>
      <c r="C40" s="344"/>
      <c r="D40" s="344"/>
      <c r="E40" s="344"/>
      <c r="F40" s="341"/>
      <c r="G40" s="341"/>
      <c r="H40" s="341"/>
      <c r="I40" s="201"/>
      <c r="J40" s="85"/>
      <c r="K40" s="180"/>
      <c r="L40" s="112"/>
      <c r="M40" s="177" t="s">
        <v>867</v>
      </c>
      <c r="N40" s="198"/>
      <c r="O40" s="162"/>
      <c r="P40" s="162"/>
      <c r="Q40" s="162"/>
      <c r="R40" s="261"/>
      <c r="S40" s="198"/>
      <c r="T40" s="198"/>
      <c r="U40" s="197"/>
      <c r="V40" s="198"/>
      <c r="W40" s="18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</row>
    <row r="41" spans="1:36" ht="15" customHeight="1">
      <c r="A41" s="339"/>
      <c r="B41" s="345"/>
      <c r="C41" s="345"/>
      <c r="D41" s="345"/>
      <c r="E41" s="346"/>
      <c r="F41" s="345"/>
      <c r="G41" s="341"/>
      <c r="H41" s="341"/>
      <c r="I41" s="200"/>
      <c r="J41" s="85"/>
      <c r="K41" s="343"/>
      <c r="L41" s="112"/>
      <c r="M41" s="209" t="s">
        <v>1158</v>
      </c>
      <c r="N41" s="198"/>
      <c r="O41" s="162"/>
      <c r="P41" s="162"/>
      <c r="Q41" s="162"/>
      <c r="R41" s="261"/>
      <c r="S41" s="198"/>
      <c r="T41" s="198"/>
      <c r="U41" s="197"/>
      <c r="V41" s="198"/>
      <c r="W41" s="18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</row>
    <row r="42" spans="1:36" ht="18.75" customHeight="1"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</row>
    <row r="43" spans="1:36" s="34" customFormat="1" ht="17.100000000000001" customHeight="1">
      <c r="A43" s="34" t="s">
        <v>861</v>
      </c>
      <c r="C43" s="34" t="s">
        <v>898</v>
      </c>
      <c r="U43" s="183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</row>
    <row r="45" spans="1:36" s="35" customFormat="1" ht="22.5">
      <c r="A45" s="713">
        <v>1</v>
      </c>
      <c r="B45" s="339"/>
      <c r="C45" s="339"/>
      <c r="D45" s="339"/>
      <c r="E45" s="340"/>
      <c r="F45" s="341"/>
      <c r="G45" s="341"/>
      <c r="H45" s="341"/>
      <c r="I45" s="342"/>
      <c r="J45" s="180"/>
      <c r="K45" s="180"/>
      <c r="L45" s="338">
        <f>mergeValue(A45)</f>
        <v>1</v>
      </c>
      <c r="M45" s="204" t="s">
        <v>869</v>
      </c>
      <c r="N45" s="565"/>
      <c r="O45" s="778"/>
      <c r="P45" s="779"/>
      <c r="Q45" s="779"/>
      <c r="R45" s="779"/>
      <c r="S45" s="779"/>
      <c r="T45" s="779"/>
      <c r="U45" s="779"/>
      <c r="V45" s="780"/>
      <c r="W45" s="590" t="s">
        <v>1390</v>
      </c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</row>
    <row r="46" spans="1:36" s="35" customFormat="1" ht="22.5">
      <c r="A46" s="713"/>
      <c r="B46" s="713">
        <v>1</v>
      </c>
      <c r="C46" s="339"/>
      <c r="D46" s="339"/>
      <c r="E46" s="341"/>
      <c r="F46" s="341"/>
      <c r="G46" s="341"/>
      <c r="H46" s="341"/>
      <c r="I46" s="200"/>
      <c r="J46" s="181"/>
      <c r="L46" s="338" t="str">
        <f>mergeValue(A46) &amp;"."&amp; mergeValue(B46)</f>
        <v>1.1</v>
      </c>
      <c r="M46" s="159" t="s">
        <v>864</v>
      </c>
      <c r="N46" s="284"/>
      <c r="O46" s="778"/>
      <c r="P46" s="779"/>
      <c r="Q46" s="779"/>
      <c r="R46" s="779"/>
      <c r="S46" s="779"/>
      <c r="T46" s="779"/>
      <c r="U46" s="779"/>
      <c r="V46" s="780"/>
      <c r="W46" s="285" t="s">
        <v>1391</v>
      </c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</row>
    <row r="47" spans="1:36" s="35" customFormat="1" ht="45">
      <c r="A47" s="713"/>
      <c r="B47" s="713"/>
      <c r="C47" s="713">
        <v>1</v>
      </c>
      <c r="D47" s="339"/>
      <c r="E47" s="341"/>
      <c r="F47" s="341"/>
      <c r="G47" s="341"/>
      <c r="H47" s="341"/>
      <c r="I47" s="343"/>
      <c r="J47" s="181"/>
      <c r="K47" s="101"/>
      <c r="L47" s="338" t="str">
        <f>mergeValue(A47) &amp;"."&amp; mergeValue(B47)&amp;"."&amp; mergeValue(C47)</f>
        <v>1.1.1</v>
      </c>
      <c r="M47" s="160" t="s">
        <v>1248</v>
      </c>
      <c r="N47" s="284"/>
      <c r="O47" s="778"/>
      <c r="P47" s="779"/>
      <c r="Q47" s="779"/>
      <c r="R47" s="779"/>
      <c r="S47" s="779"/>
      <c r="T47" s="779"/>
      <c r="U47" s="779"/>
      <c r="V47" s="780"/>
      <c r="W47" s="285" t="s">
        <v>57</v>
      </c>
      <c r="X47" s="297"/>
      <c r="Y47" s="297"/>
      <c r="Z47" s="297"/>
      <c r="AA47" s="316"/>
      <c r="AB47" s="297"/>
      <c r="AC47" s="297"/>
      <c r="AD47" s="297"/>
      <c r="AE47" s="297"/>
      <c r="AF47" s="297"/>
      <c r="AG47" s="297"/>
      <c r="AH47" s="297"/>
    </row>
    <row r="48" spans="1:36" s="35" customFormat="1" ht="33.75">
      <c r="A48" s="713"/>
      <c r="B48" s="713"/>
      <c r="C48" s="713"/>
      <c r="D48" s="713">
        <v>1</v>
      </c>
      <c r="E48" s="341"/>
      <c r="F48" s="341"/>
      <c r="G48" s="341"/>
      <c r="H48" s="341"/>
      <c r="I48" s="714"/>
      <c r="J48" s="181"/>
      <c r="K48" s="101"/>
      <c r="L48" s="338" t="str">
        <f>mergeValue(A48) &amp;"."&amp; mergeValue(B48)&amp;"."&amp; mergeValue(C48)&amp;"."&amp; mergeValue(D48)</f>
        <v>1.1.1.1</v>
      </c>
      <c r="M48" s="161" t="s">
        <v>1272</v>
      </c>
      <c r="N48" s="284"/>
      <c r="O48" s="781"/>
      <c r="P48" s="782"/>
      <c r="Q48" s="782"/>
      <c r="R48" s="782"/>
      <c r="S48" s="782"/>
      <c r="T48" s="782"/>
      <c r="U48" s="782"/>
      <c r="V48" s="783"/>
      <c r="W48" s="285" t="s">
        <v>58</v>
      </c>
      <c r="X48" s="297"/>
      <c r="Y48" s="297"/>
      <c r="Z48" s="297"/>
      <c r="AA48" s="316"/>
      <c r="AB48" s="297"/>
      <c r="AC48" s="297"/>
      <c r="AD48" s="297"/>
      <c r="AE48" s="297"/>
      <c r="AF48" s="297"/>
      <c r="AG48" s="297"/>
      <c r="AH48" s="297"/>
    </row>
    <row r="49" spans="1:36" s="35" customFormat="1" ht="33.75">
      <c r="A49" s="713"/>
      <c r="B49" s="713"/>
      <c r="C49" s="713"/>
      <c r="D49" s="713"/>
      <c r="E49" s="713">
        <v>1</v>
      </c>
      <c r="F49" s="341"/>
      <c r="G49" s="341"/>
      <c r="H49" s="341"/>
      <c r="I49" s="714"/>
      <c r="J49" s="714"/>
      <c r="K49" s="101"/>
      <c r="L49" s="338" t="str">
        <f>mergeValue(A49) &amp;"."&amp; mergeValue(B49)&amp;"."&amp; mergeValue(C49)&amp;"."&amp; mergeValue(D49)&amp;"."&amp; mergeValue(E49)</f>
        <v>1.1.1.1.1</v>
      </c>
      <c r="M49" s="172" t="s">
        <v>856</v>
      </c>
      <c r="N49" s="285"/>
      <c r="O49" s="727"/>
      <c r="P49" s="728"/>
      <c r="Q49" s="728"/>
      <c r="R49" s="728"/>
      <c r="S49" s="728"/>
      <c r="T49" s="728"/>
      <c r="U49" s="728"/>
      <c r="V49" s="729"/>
      <c r="W49" s="285" t="s">
        <v>1392</v>
      </c>
      <c r="X49" s="297"/>
      <c r="Y49" s="316" t="str">
        <f>strCheckUnique(Z49:Z52)</f>
        <v/>
      </c>
      <c r="Z49" s="297"/>
      <c r="AA49" s="316"/>
      <c r="AB49" s="297"/>
      <c r="AC49" s="297"/>
      <c r="AD49" s="297"/>
      <c r="AE49" s="297"/>
      <c r="AF49" s="297"/>
      <c r="AG49" s="297"/>
      <c r="AH49" s="297"/>
    </row>
    <row r="50" spans="1:36" s="35" customFormat="1" ht="66" customHeight="1">
      <c r="A50" s="713"/>
      <c r="B50" s="713"/>
      <c r="C50" s="713"/>
      <c r="D50" s="713"/>
      <c r="E50" s="713"/>
      <c r="F50" s="339">
        <v>1</v>
      </c>
      <c r="G50" s="339"/>
      <c r="H50" s="339"/>
      <c r="I50" s="714"/>
      <c r="J50" s="714"/>
      <c r="K50" s="343"/>
      <c r="L50" s="338" t="str">
        <f>mergeValue(A50) &amp;"."&amp; mergeValue(B50)&amp;"."&amp; mergeValue(C50)&amp;"."&amp; mergeValue(D50)&amp;"."&amp; mergeValue(E50)&amp;"."&amp; mergeValue(F50)</f>
        <v>1.1.1.1.1.1</v>
      </c>
      <c r="M50" s="332"/>
      <c r="N50" s="710"/>
      <c r="O50" s="192"/>
      <c r="P50" s="192"/>
      <c r="Q50" s="192"/>
      <c r="R50" s="711"/>
      <c r="S50" s="709" t="s">
        <v>933</v>
      </c>
      <c r="T50" s="711"/>
      <c r="U50" s="709" t="s">
        <v>934</v>
      </c>
      <c r="V50" s="281"/>
      <c r="W50" s="721" t="s">
        <v>1393</v>
      </c>
      <c r="X50" s="297" t="str">
        <f>strCheckDate(O51:V51)</f>
        <v/>
      </c>
      <c r="Y50" s="297"/>
      <c r="Z50" s="316" t="str">
        <f>IF(M50="","",M50 )</f>
        <v/>
      </c>
      <c r="AA50" s="316"/>
      <c r="AB50" s="316"/>
      <c r="AC50" s="316"/>
      <c r="AD50" s="297"/>
      <c r="AE50" s="297"/>
      <c r="AF50" s="297"/>
      <c r="AG50" s="297"/>
      <c r="AH50" s="297"/>
    </row>
    <row r="51" spans="1:36" s="35" customFormat="1" ht="14.25" hidden="1" customHeight="1">
      <c r="A51" s="713"/>
      <c r="B51" s="713"/>
      <c r="C51" s="713"/>
      <c r="D51" s="713"/>
      <c r="E51" s="713"/>
      <c r="F51" s="339"/>
      <c r="G51" s="339"/>
      <c r="H51" s="339"/>
      <c r="I51" s="714"/>
      <c r="J51" s="714"/>
      <c r="K51" s="343"/>
      <c r="L51" s="171"/>
      <c r="M51" s="205"/>
      <c r="N51" s="710"/>
      <c r="O51" s="298"/>
      <c r="P51" s="295"/>
      <c r="Q51" s="296" t="str">
        <f>R50 &amp; "-" &amp; T50</f>
        <v>-</v>
      </c>
      <c r="R51" s="711"/>
      <c r="S51" s="709"/>
      <c r="T51" s="712"/>
      <c r="U51" s="709"/>
      <c r="V51" s="281"/>
      <c r="W51" s="722"/>
      <c r="X51" s="297"/>
      <c r="Y51" s="297"/>
      <c r="Z51" s="297"/>
      <c r="AA51" s="316"/>
      <c r="AB51" s="297"/>
      <c r="AC51" s="297"/>
      <c r="AD51" s="297"/>
      <c r="AE51" s="297"/>
      <c r="AF51" s="297"/>
      <c r="AG51" s="297"/>
      <c r="AH51" s="297"/>
    </row>
    <row r="52" spans="1:36" ht="15" customHeight="1">
      <c r="A52" s="713"/>
      <c r="B52" s="713"/>
      <c r="C52" s="713"/>
      <c r="D52" s="713"/>
      <c r="E52" s="713"/>
      <c r="F52" s="339"/>
      <c r="G52" s="339"/>
      <c r="H52" s="339"/>
      <c r="I52" s="714"/>
      <c r="J52" s="714"/>
      <c r="K52" s="201"/>
      <c r="L52" s="112"/>
      <c r="M52" s="175" t="s">
        <v>1273</v>
      </c>
      <c r="N52" s="197"/>
      <c r="O52" s="157"/>
      <c r="P52" s="157"/>
      <c r="Q52" s="157"/>
      <c r="R52" s="261"/>
      <c r="S52" s="198"/>
      <c r="T52" s="198"/>
      <c r="U52" s="198"/>
      <c r="V52" s="186"/>
      <c r="W52" s="723"/>
      <c r="X52" s="306"/>
      <c r="Y52" s="306"/>
      <c r="Z52" s="306"/>
      <c r="AA52" s="316"/>
      <c r="AB52" s="306"/>
      <c r="AC52" s="297"/>
      <c r="AD52" s="297"/>
      <c r="AE52" s="297"/>
      <c r="AF52" s="297"/>
      <c r="AG52" s="297"/>
      <c r="AH52" s="297"/>
      <c r="AI52" s="35"/>
    </row>
    <row r="53" spans="1:36" ht="15" customHeight="1">
      <c r="A53" s="713"/>
      <c r="B53" s="713"/>
      <c r="C53" s="713"/>
      <c r="D53" s="713"/>
      <c r="E53" s="339"/>
      <c r="F53" s="341"/>
      <c r="G53" s="341"/>
      <c r="H53" s="341"/>
      <c r="I53" s="714"/>
      <c r="J53" s="85"/>
      <c r="K53" s="201"/>
      <c r="L53" s="112"/>
      <c r="M53" s="164" t="s">
        <v>859</v>
      </c>
      <c r="N53" s="197"/>
      <c r="O53" s="157"/>
      <c r="P53" s="157"/>
      <c r="Q53" s="157"/>
      <c r="R53" s="261"/>
      <c r="S53" s="198"/>
      <c r="T53" s="198"/>
      <c r="U53" s="197"/>
      <c r="V53" s="198"/>
      <c r="W53" s="18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</row>
    <row r="54" spans="1:36" ht="15" customHeight="1">
      <c r="A54" s="713"/>
      <c r="B54" s="713"/>
      <c r="C54" s="713"/>
      <c r="D54" s="339"/>
      <c r="E54" s="344"/>
      <c r="F54" s="341"/>
      <c r="G54" s="341"/>
      <c r="H54" s="341"/>
      <c r="I54" s="201"/>
      <c r="J54" s="85"/>
      <c r="K54" s="180"/>
      <c r="L54" s="112"/>
      <c r="M54" s="163" t="s">
        <v>1274</v>
      </c>
      <c r="N54" s="197"/>
      <c r="O54" s="157"/>
      <c r="P54" s="157"/>
      <c r="Q54" s="157"/>
      <c r="R54" s="261"/>
      <c r="S54" s="198"/>
      <c r="T54" s="198"/>
      <c r="U54" s="197"/>
      <c r="V54" s="198"/>
      <c r="W54" s="18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</row>
    <row r="55" spans="1:36" ht="15" customHeight="1">
      <c r="A55" s="713"/>
      <c r="B55" s="713"/>
      <c r="C55" s="339"/>
      <c r="D55" s="339"/>
      <c r="E55" s="344"/>
      <c r="F55" s="341"/>
      <c r="G55" s="341"/>
      <c r="H55" s="341"/>
      <c r="I55" s="201"/>
      <c r="J55" s="85"/>
      <c r="K55" s="180"/>
      <c r="L55" s="112"/>
      <c r="M55" s="162" t="s">
        <v>1249</v>
      </c>
      <c r="N55" s="198"/>
      <c r="O55" s="162"/>
      <c r="P55" s="162"/>
      <c r="Q55" s="162"/>
      <c r="R55" s="261"/>
      <c r="S55" s="198"/>
      <c r="T55" s="198"/>
      <c r="U55" s="197"/>
      <c r="V55" s="198"/>
      <c r="W55" s="18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</row>
    <row r="56" spans="1:36" ht="15" customHeight="1">
      <c r="A56" s="713"/>
      <c r="B56" s="339"/>
      <c r="C56" s="344"/>
      <c r="D56" s="344"/>
      <c r="E56" s="344"/>
      <c r="F56" s="341"/>
      <c r="G56" s="341"/>
      <c r="H56" s="341"/>
      <c r="I56" s="201"/>
      <c r="J56" s="85"/>
      <c r="K56" s="180"/>
      <c r="L56" s="112"/>
      <c r="M56" s="177" t="s">
        <v>867</v>
      </c>
      <c r="N56" s="198"/>
      <c r="O56" s="162"/>
      <c r="P56" s="162"/>
      <c r="Q56" s="162"/>
      <c r="R56" s="261"/>
      <c r="S56" s="198"/>
      <c r="T56" s="198"/>
      <c r="U56" s="197"/>
      <c r="V56" s="198"/>
      <c r="W56" s="18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</row>
    <row r="57" spans="1:36" ht="15" customHeight="1">
      <c r="A57" s="339"/>
      <c r="B57" s="345"/>
      <c r="C57" s="345"/>
      <c r="D57" s="345"/>
      <c r="E57" s="346"/>
      <c r="F57" s="345"/>
      <c r="G57" s="341"/>
      <c r="H57" s="341"/>
      <c r="I57" s="200"/>
      <c r="J57" s="85"/>
      <c r="K57" s="343"/>
      <c r="L57" s="112"/>
      <c r="M57" s="209" t="s">
        <v>1158</v>
      </c>
      <c r="N57" s="198"/>
      <c r="O57" s="162"/>
      <c r="P57" s="162"/>
      <c r="Q57" s="162"/>
      <c r="R57" s="261"/>
      <c r="S57" s="198"/>
      <c r="T57" s="198"/>
      <c r="U57" s="197"/>
      <c r="V57" s="198"/>
      <c r="W57" s="18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</row>
    <row r="58" spans="1:36" ht="18.75" customHeight="1"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</row>
    <row r="59" spans="1:36" s="34" customFormat="1" ht="17.100000000000001" customHeight="1">
      <c r="A59" s="34" t="s">
        <v>861</v>
      </c>
      <c r="C59" s="34" t="s">
        <v>899</v>
      </c>
      <c r="V59" s="183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</row>
    <row r="61" spans="1:36" s="35" customFormat="1" ht="22.5">
      <c r="A61" s="713">
        <v>1</v>
      </c>
      <c r="B61" s="339"/>
      <c r="C61" s="339"/>
      <c r="D61" s="339"/>
      <c r="E61" s="340"/>
      <c r="F61" s="341"/>
      <c r="G61" s="341"/>
      <c r="H61" s="341"/>
      <c r="I61" s="342"/>
      <c r="J61" s="180"/>
      <c r="K61" s="180"/>
      <c r="L61" s="338">
        <f>mergeValue(A61)</f>
        <v>1</v>
      </c>
      <c r="M61" s="204" t="s">
        <v>869</v>
      </c>
      <c r="N61" s="565"/>
      <c r="O61" s="716"/>
      <c r="P61" s="716"/>
      <c r="Q61" s="716"/>
      <c r="R61" s="716"/>
      <c r="S61" s="716"/>
      <c r="T61" s="716"/>
      <c r="U61" s="716"/>
      <c r="V61" s="716"/>
      <c r="W61" s="590" t="s">
        <v>1390</v>
      </c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</row>
    <row r="62" spans="1:36" s="35" customFormat="1" ht="22.5">
      <c r="A62" s="713"/>
      <c r="B62" s="713">
        <v>1</v>
      </c>
      <c r="C62" s="339"/>
      <c r="D62" s="339"/>
      <c r="E62" s="341"/>
      <c r="F62" s="341"/>
      <c r="G62" s="341"/>
      <c r="H62" s="341"/>
      <c r="I62" s="200"/>
      <c r="J62" s="181"/>
      <c r="L62" s="338" t="str">
        <f>mergeValue(A62) &amp;"."&amp; mergeValue(B62)</f>
        <v>1.1</v>
      </c>
      <c r="M62" s="159" t="s">
        <v>864</v>
      </c>
      <c r="N62" s="284"/>
      <c r="O62" s="716"/>
      <c r="P62" s="716"/>
      <c r="Q62" s="716"/>
      <c r="R62" s="716"/>
      <c r="S62" s="716"/>
      <c r="T62" s="716"/>
      <c r="U62" s="716"/>
      <c r="V62" s="716"/>
      <c r="W62" s="285" t="s">
        <v>1391</v>
      </c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</row>
    <row r="63" spans="1:36" s="35" customFormat="1" ht="45">
      <c r="A63" s="713"/>
      <c r="B63" s="713"/>
      <c r="C63" s="713">
        <v>1</v>
      </c>
      <c r="D63" s="339"/>
      <c r="E63" s="341"/>
      <c r="F63" s="341"/>
      <c r="G63" s="341"/>
      <c r="H63" s="341"/>
      <c r="I63" s="343"/>
      <c r="J63" s="181"/>
      <c r="K63" s="101"/>
      <c r="L63" s="338" t="str">
        <f>mergeValue(A63) &amp;"."&amp; mergeValue(B63)&amp;"."&amp; mergeValue(C63)</f>
        <v>1.1.1</v>
      </c>
      <c r="M63" s="160" t="s">
        <v>1248</v>
      </c>
      <c r="N63" s="284"/>
      <c r="O63" s="716"/>
      <c r="P63" s="716"/>
      <c r="Q63" s="716"/>
      <c r="R63" s="716"/>
      <c r="S63" s="716"/>
      <c r="T63" s="716"/>
      <c r="U63" s="716"/>
      <c r="V63" s="716"/>
      <c r="W63" s="285" t="s">
        <v>57</v>
      </c>
      <c r="X63" s="297"/>
      <c r="Y63" s="297"/>
      <c r="Z63" s="297"/>
      <c r="AA63" s="316"/>
      <c r="AB63" s="297"/>
      <c r="AC63" s="297"/>
      <c r="AD63" s="297"/>
      <c r="AE63" s="297"/>
      <c r="AF63" s="297"/>
      <c r="AG63" s="297"/>
      <c r="AH63" s="297"/>
    </row>
    <row r="64" spans="1:36" s="35" customFormat="1" ht="33.75">
      <c r="A64" s="713"/>
      <c r="B64" s="713"/>
      <c r="C64" s="713"/>
      <c r="D64" s="713">
        <v>1</v>
      </c>
      <c r="E64" s="341"/>
      <c r="F64" s="341"/>
      <c r="G64" s="341"/>
      <c r="H64" s="341"/>
      <c r="I64" s="714"/>
      <c r="J64" s="181"/>
      <c r="K64" s="101"/>
      <c r="L64" s="338" t="str">
        <f>mergeValue(A64) &amp;"."&amp; mergeValue(B64)&amp;"."&amp; mergeValue(C64)&amp;"."&amp; mergeValue(D64)</f>
        <v>1.1.1.1</v>
      </c>
      <c r="M64" s="161" t="s">
        <v>1272</v>
      </c>
      <c r="N64" s="284"/>
      <c r="O64" s="718"/>
      <c r="P64" s="718"/>
      <c r="Q64" s="718"/>
      <c r="R64" s="718"/>
      <c r="S64" s="718"/>
      <c r="T64" s="718"/>
      <c r="U64" s="718"/>
      <c r="V64" s="718"/>
      <c r="W64" s="285" t="s">
        <v>58</v>
      </c>
      <c r="X64" s="297"/>
      <c r="Y64" s="297"/>
      <c r="Z64" s="297"/>
      <c r="AA64" s="316"/>
      <c r="AB64" s="297"/>
      <c r="AC64" s="297"/>
      <c r="AD64" s="297"/>
      <c r="AE64" s="297"/>
      <c r="AF64" s="297"/>
      <c r="AG64" s="297"/>
      <c r="AH64" s="297"/>
    </row>
    <row r="65" spans="1:98" s="35" customFormat="1" ht="33.75">
      <c r="A65" s="713"/>
      <c r="B65" s="713"/>
      <c r="C65" s="713"/>
      <c r="D65" s="713"/>
      <c r="E65" s="713">
        <v>1</v>
      </c>
      <c r="F65" s="341"/>
      <c r="G65" s="341"/>
      <c r="H65" s="341"/>
      <c r="I65" s="714"/>
      <c r="J65" s="714"/>
      <c r="K65" s="101"/>
      <c r="L65" s="338" t="str">
        <f>mergeValue(A65) &amp;"."&amp; mergeValue(B65)&amp;"."&amp; mergeValue(C65)&amp;"."&amp; mergeValue(D65)&amp;"."&amp; mergeValue(E65)</f>
        <v>1.1.1.1.1</v>
      </c>
      <c r="M65" s="172" t="s">
        <v>856</v>
      </c>
      <c r="N65" s="285"/>
      <c r="O65" s="717"/>
      <c r="P65" s="717"/>
      <c r="Q65" s="717"/>
      <c r="R65" s="717"/>
      <c r="S65" s="717"/>
      <c r="T65" s="717"/>
      <c r="U65" s="717"/>
      <c r="V65" s="717"/>
      <c r="W65" s="285" t="s">
        <v>1392</v>
      </c>
      <c r="X65" s="297"/>
      <c r="Y65" s="316" t="str">
        <f>strCheckUnique(Z65:Z68)</f>
        <v/>
      </c>
      <c r="Z65" s="297"/>
      <c r="AA65" s="316"/>
      <c r="AB65" s="297"/>
      <c r="AC65" s="297"/>
      <c r="AD65" s="297"/>
      <c r="AE65" s="297"/>
      <c r="AF65" s="297"/>
      <c r="AG65" s="297"/>
      <c r="AH65" s="297"/>
    </row>
    <row r="66" spans="1:98" s="35" customFormat="1" ht="66" customHeight="1">
      <c r="A66" s="713"/>
      <c r="B66" s="713"/>
      <c r="C66" s="713"/>
      <c r="D66" s="713"/>
      <c r="E66" s="713"/>
      <c r="F66" s="339">
        <v>1</v>
      </c>
      <c r="G66" s="339"/>
      <c r="H66" s="339"/>
      <c r="I66" s="714"/>
      <c r="J66" s="714"/>
      <c r="K66" s="343"/>
      <c r="L66" s="338" t="str">
        <f>mergeValue(A66) &amp;"."&amp; mergeValue(B66)&amp;"."&amp; mergeValue(C66)&amp;"."&amp; mergeValue(D66)&amp;"."&amp; mergeValue(E66)&amp;"."&amp; mergeValue(F66)</f>
        <v>1.1.1.1.1.1</v>
      </c>
      <c r="M66" s="332"/>
      <c r="N66" s="710"/>
      <c r="O66" s="192"/>
      <c r="P66" s="192"/>
      <c r="Q66" s="192"/>
      <c r="R66" s="711"/>
      <c r="S66" s="709" t="s">
        <v>933</v>
      </c>
      <c r="T66" s="711"/>
      <c r="U66" s="709" t="s">
        <v>934</v>
      </c>
      <c r="V66" s="281"/>
      <c r="W66" s="721" t="s">
        <v>1393</v>
      </c>
      <c r="X66" s="297" t="str">
        <f>strCheckDate(O67:V67)</f>
        <v/>
      </c>
      <c r="Y66" s="297"/>
      <c r="Z66" s="316" t="str">
        <f>IF(M66="","",M66 )</f>
        <v/>
      </c>
      <c r="AA66" s="316"/>
      <c r="AB66" s="316"/>
      <c r="AC66" s="316"/>
      <c r="AD66" s="297"/>
      <c r="AE66" s="297"/>
      <c r="AF66" s="297"/>
      <c r="AG66" s="297"/>
      <c r="AH66" s="297"/>
    </row>
    <row r="67" spans="1:98" s="35" customFormat="1" ht="14.25" hidden="1" customHeight="1">
      <c r="A67" s="713"/>
      <c r="B67" s="713"/>
      <c r="C67" s="713"/>
      <c r="D67" s="713"/>
      <c r="E67" s="713"/>
      <c r="F67" s="339"/>
      <c r="G67" s="339"/>
      <c r="H67" s="339"/>
      <c r="I67" s="714"/>
      <c r="J67" s="714"/>
      <c r="K67" s="343"/>
      <c r="L67" s="171"/>
      <c r="M67" s="205"/>
      <c r="N67" s="710"/>
      <c r="O67" s="298"/>
      <c r="P67" s="295"/>
      <c r="Q67" s="296" t="str">
        <f>R66 &amp; "-" &amp; T66</f>
        <v>-</v>
      </c>
      <c r="R67" s="711"/>
      <c r="S67" s="709"/>
      <c r="T67" s="712"/>
      <c r="U67" s="709"/>
      <c r="V67" s="281"/>
      <c r="W67" s="722"/>
      <c r="X67" s="297"/>
      <c r="Y67" s="297"/>
      <c r="Z67" s="297"/>
      <c r="AA67" s="316"/>
      <c r="AB67" s="297"/>
      <c r="AC67" s="297"/>
      <c r="AD67" s="297"/>
      <c r="AE67" s="297"/>
      <c r="AF67" s="297"/>
      <c r="AG67" s="297"/>
      <c r="AH67" s="297"/>
    </row>
    <row r="68" spans="1:98" ht="15" customHeight="1">
      <c r="A68" s="713"/>
      <c r="B68" s="713"/>
      <c r="C68" s="713"/>
      <c r="D68" s="713"/>
      <c r="E68" s="713"/>
      <c r="F68" s="339"/>
      <c r="G68" s="339"/>
      <c r="H68" s="339"/>
      <c r="I68" s="714"/>
      <c r="J68" s="714"/>
      <c r="K68" s="201"/>
      <c r="L68" s="112"/>
      <c r="M68" s="175" t="s">
        <v>1273</v>
      </c>
      <c r="N68" s="197"/>
      <c r="O68" s="157"/>
      <c r="P68" s="157"/>
      <c r="Q68" s="157"/>
      <c r="R68" s="261"/>
      <c r="S68" s="198"/>
      <c r="T68" s="198"/>
      <c r="U68" s="198"/>
      <c r="V68" s="186"/>
      <c r="W68" s="723"/>
      <c r="X68" s="306"/>
      <c r="Y68" s="306"/>
      <c r="Z68" s="306"/>
      <c r="AA68" s="316"/>
      <c r="AB68" s="306"/>
      <c r="AC68" s="297"/>
      <c r="AD68" s="297"/>
      <c r="AE68" s="297"/>
      <c r="AF68" s="297"/>
      <c r="AG68" s="297"/>
      <c r="AH68" s="297"/>
      <c r="AI68" s="35"/>
    </row>
    <row r="69" spans="1:98" ht="14.25">
      <c r="A69" s="713"/>
      <c r="B69" s="713"/>
      <c r="C69" s="713"/>
      <c r="D69" s="713"/>
      <c r="E69" s="339"/>
      <c r="F69" s="341"/>
      <c r="G69" s="341"/>
      <c r="H69" s="341"/>
      <c r="I69" s="714"/>
      <c r="J69" s="85"/>
      <c r="K69" s="201"/>
      <c r="L69" s="112"/>
      <c r="M69" s="164" t="s">
        <v>859</v>
      </c>
      <c r="N69" s="197"/>
      <c r="O69" s="157"/>
      <c r="P69" s="157"/>
      <c r="Q69" s="157"/>
      <c r="R69" s="261"/>
      <c r="S69" s="198"/>
      <c r="T69" s="198"/>
      <c r="U69" s="197"/>
      <c r="V69" s="198"/>
      <c r="W69" s="18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</row>
    <row r="70" spans="1:98" ht="14.25">
      <c r="A70" s="713"/>
      <c r="B70" s="713"/>
      <c r="C70" s="713"/>
      <c r="D70" s="339"/>
      <c r="E70" s="344"/>
      <c r="F70" s="341"/>
      <c r="G70" s="341"/>
      <c r="H70" s="341"/>
      <c r="I70" s="201"/>
      <c r="J70" s="85"/>
      <c r="K70" s="180"/>
      <c r="L70" s="112"/>
      <c r="M70" s="163" t="s">
        <v>1274</v>
      </c>
      <c r="N70" s="197"/>
      <c r="O70" s="157"/>
      <c r="P70" s="157"/>
      <c r="Q70" s="157"/>
      <c r="R70" s="261"/>
      <c r="S70" s="198"/>
      <c r="T70" s="198"/>
      <c r="U70" s="197"/>
      <c r="V70" s="198"/>
      <c r="W70" s="18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</row>
    <row r="71" spans="1:98" ht="14.25">
      <c r="A71" s="713"/>
      <c r="B71" s="713"/>
      <c r="C71" s="339"/>
      <c r="D71" s="339"/>
      <c r="E71" s="344"/>
      <c r="F71" s="341"/>
      <c r="G71" s="341"/>
      <c r="H71" s="341"/>
      <c r="I71" s="201"/>
      <c r="J71" s="85"/>
      <c r="K71" s="180"/>
      <c r="L71" s="112"/>
      <c r="M71" s="162" t="s">
        <v>1249</v>
      </c>
      <c r="N71" s="198"/>
      <c r="O71" s="162"/>
      <c r="P71" s="162"/>
      <c r="Q71" s="162"/>
      <c r="R71" s="261"/>
      <c r="S71" s="198"/>
      <c r="T71" s="198"/>
      <c r="U71" s="197"/>
      <c r="V71" s="198"/>
      <c r="W71" s="18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</row>
    <row r="72" spans="1:98" ht="14.25">
      <c r="A72" s="713"/>
      <c r="B72" s="339"/>
      <c r="C72" s="344"/>
      <c r="D72" s="344"/>
      <c r="E72" s="344"/>
      <c r="F72" s="341"/>
      <c r="G72" s="341"/>
      <c r="H72" s="341"/>
      <c r="I72" s="201"/>
      <c r="J72" s="85"/>
      <c r="K72" s="180"/>
      <c r="L72" s="112"/>
      <c r="M72" s="177" t="s">
        <v>867</v>
      </c>
      <c r="N72" s="198"/>
      <c r="O72" s="162"/>
      <c r="P72" s="162"/>
      <c r="Q72" s="162"/>
      <c r="R72" s="261"/>
      <c r="S72" s="198"/>
      <c r="T72" s="198"/>
      <c r="U72" s="197"/>
      <c r="V72" s="198"/>
      <c r="W72" s="18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</row>
    <row r="73" spans="1:98" ht="14.25">
      <c r="A73" s="339"/>
      <c r="B73" s="345"/>
      <c r="C73" s="345"/>
      <c r="D73" s="345"/>
      <c r="E73" s="346"/>
      <c r="F73" s="345"/>
      <c r="G73" s="341"/>
      <c r="H73" s="341"/>
      <c r="I73" s="200"/>
      <c r="J73" s="85"/>
      <c r="K73" s="343"/>
      <c r="L73" s="112"/>
      <c r="M73" s="209" t="s">
        <v>1158</v>
      </c>
      <c r="N73" s="198"/>
      <c r="O73" s="162"/>
      <c r="P73" s="162"/>
      <c r="Q73" s="162"/>
      <c r="R73" s="261"/>
      <c r="S73" s="198"/>
      <c r="T73" s="198"/>
      <c r="U73" s="197"/>
      <c r="V73" s="198"/>
      <c r="W73" s="18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</row>
    <row r="74" spans="1:98" ht="18.75" customHeight="1"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</row>
    <row r="75" spans="1:98" s="34" customFormat="1" ht="17.100000000000001" customHeight="1">
      <c r="A75" s="34" t="s">
        <v>861</v>
      </c>
      <c r="C75" s="34" t="s">
        <v>900</v>
      </c>
      <c r="V75" s="183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</row>
    <row r="76" spans="1:98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</row>
    <row r="77" spans="1:98" s="35" customFormat="1" ht="270">
      <c r="A77" s="713">
        <v>1</v>
      </c>
      <c r="B77" s="339"/>
      <c r="C77" s="339"/>
      <c r="D77" s="339"/>
      <c r="E77" s="340"/>
      <c r="F77" s="341"/>
      <c r="G77" s="341"/>
      <c r="H77" s="341"/>
      <c r="I77" s="342"/>
      <c r="J77" s="180"/>
      <c r="K77" s="180"/>
      <c r="L77" s="338">
        <f>mergeValue(A77)</f>
        <v>1</v>
      </c>
      <c r="M77" s="204" t="s">
        <v>869</v>
      </c>
      <c r="N77" s="565"/>
      <c r="O77" s="778"/>
      <c r="P77" s="779"/>
      <c r="Q77" s="779"/>
      <c r="R77" s="779"/>
      <c r="S77" s="779"/>
      <c r="T77" s="779"/>
      <c r="U77" s="779"/>
      <c r="V77" s="779"/>
      <c r="W77" s="779"/>
      <c r="X77" s="779"/>
      <c r="Y77" s="779"/>
      <c r="Z77" s="779"/>
      <c r="AA77" s="779"/>
      <c r="AB77" s="779"/>
      <c r="AC77" s="779"/>
      <c r="AD77" s="779"/>
      <c r="AE77" s="779"/>
      <c r="AF77" s="779"/>
      <c r="AG77" s="779"/>
      <c r="AH77" s="779"/>
      <c r="AI77" s="779"/>
      <c r="AJ77" s="779"/>
      <c r="AK77" s="779"/>
      <c r="AL77" s="779"/>
      <c r="AM77" s="779"/>
      <c r="AN77" s="779"/>
      <c r="AO77" s="779"/>
      <c r="AP77" s="779"/>
      <c r="AQ77" s="779"/>
      <c r="AR77" s="779"/>
      <c r="AS77" s="779"/>
      <c r="AT77" s="779"/>
      <c r="AU77" s="779"/>
      <c r="AV77" s="779"/>
      <c r="AW77" s="779"/>
      <c r="AX77" s="779"/>
      <c r="AY77" s="779"/>
      <c r="AZ77" s="779"/>
      <c r="BA77" s="779"/>
      <c r="BB77" s="779"/>
      <c r="BC77" s="779"/>
      <c r="BD77" s="779"/>
      <c r="BE77" s="779"/>
      <c r="BF77" s="779"/>
      <c r="BG77" s="779"/>
      <c r="BH77" s="779"/>
      <c r="BI77" s="779"/>
      <c r="BJ77" s="779"/>
      <c r="BK77" s="779"/>
      <c r="BL77" s="779"/>
      <c r="BM77" s="779"/>
      <c r="BN77" s="779"/>
      <c r="BO77" s="779"/>
      <c r="BP77" s="779"/>
      <c r="BQ77" s="779"/>
      <c r="BR77" s="779"/>
      <c r="BS77" s="779"/>
      <c r="BT77" s="779"/>
      <c r="BU77" s="779"/>
      <c r="BV77" s="779"/>
      <c r="BW77" s="779"/>
      <c r="BX77" s="779"/>
      <c r="BY77" s="779"/>
      <c r="BZ77" s="779"/>
      <c r="CA77" s="779"/>
      <c r="CB77" s="779"/>
      <c r="CC77" s="779"/>
      <c r="CD77" s="779"/>
      <c r="CE77" s="779"/>
      <c r="CF77" s="779"/>
      <c r="CG77" s="780"/>
      <c r="CH77" s="590" t="s">
        <v>1390</v>
      </c>
      <c r="CI77" s="297"/>
      <c r="CJ77" s="297"/>
      <c r="CK77" s="297"/>
      <c r="CL77" s="297"/>
      <c r="CM77" s="297"/>
      <c r="CN77" s="297"/>
      <c r="CO77" s="297"/>
      <c r="CP77" s="297"/>
      <c r="CQ77" s="297"/>
      <c r="CR77" s="297"/>
      <c r="CS77" s="297"/>
      <c r="CT77" s="297"/>
    </row>
    <row r="78" spans="1:98" s="35" customFormat="1" ht="371.25">
      <c r="A78" s="713"/>
      <c r="B78" s="713">
        <v>1</v>
      </c>
      <c r="C78" s="339"/>
      <c r="D78" s="339"/>
      <c r="E78" s="341"/>
      <c r="F78" s="341"/>
      <c r="G78" s="341"/>
      <c r="H78" s="341"/>
      <c r="I78" s="200"/>
      <c r="J78" s="181"/>
      <c r="L78" s="338" t="str">
        <f>mergeValue(A78) &amp;"."&amp; mergeValue(B78)</f>
        <v>1.1</v>
      </c>
      <c r="M78" s="159" t="s">
        <v>864</v>
      </c>
      <c r="N78" s="284"/>
      <c r="O78" s="778"/>
      <c r="P78" s="779"/>
      <c r="Q78" s="779"/>
      <c r="R78" s="779"/>
      <c r="S78" s="779"/>
      <c r="T78" s="779"/>
      <c r="U78" s="779"/>
      <c r="V78" s="779"/>
      <c r="W78" s="779"/>
      <c r="X78" s="779"/>
      <c r="Y78" s="779"/>
      <c r="Z78" s="779"/>
      <c r="AA78" s="779"/>
      <c r="AB78" s="779"/>
      <c r="AC78" s="779"/>
      <c r="AD78" s="779"/>
      <c r="AE78" s="779"/>
      <c r="AF78" s="779"/>
      <c r="AG78" s="779"/>
      <c r="AH78" s="779"/>
      <c r="AI78" s="779"/>
      <c r="AJ78" s="779"/>
      <c r="AK78" s="779"/>
      <c r="AL78" s="779"/>
      <c r="AM78" s="779"/>
      <c r="AN78" s="779"/>
      <c r="AO78" s="779"/>
      <c r="AP78" s="779"/>
      <c r="AQ78" s="779"/>
      <c r="AR78" s="779"/>
      <c r="AS78" s="779"/>
      <c r="AT78" s="779"/>
      <c r="AU78" s="779"/>
      <c r="AV78" s="779"/>
      <c r="AW78" s="779"/>
      <c r="AX78" s="779"/>
      <c r="AY78" s="779"/>
      <c r="AZ78" s="779"/>
      <c r="BA78" s="779"/>
      <c r="BB78" s="779"/>
      <c r="BC78" s="779"/>
      <c r="BD78" s="779"/>
      <c r="BE78" s="779"/>
      <c r="BF78" s="779"/>
      <c r="BG78" s="779"/>
      <c r="BH78" s="779"/>
      <c r="BI78" s="779"/>
      <c r="BJ78" s="779"/>
      <c r="BK78" s="779"/>
      <c r="BL78" s="779"/>
      <c r="BM78" s="779"/>
      <c r="BN78" s="779"/>
      <c r="BO78" s="779"/>
      <c r="BP78" s="779"/>
      <c r="BQ78" s="779"/>
      <c r="BR78" s="779"/>
      <c r="BS78" s="779"/>
      <c r="BT78" s="779"/>
      <c r="BU78" s="779"/>
      <c r="BV78" s="779"/>
      <c r="BW78" s="779"/>
      <c r="BX78" s="779"/>
      <c r="BY78" s="779"/>
      <c r="BZ78" s="779"/>
      <c r="CA78" s="779"/>
      <c r="CB78" s="779"/>
      <c r="CC78" s="779"/>
      <c r="CD78" s="779"/>
      <c r="CE78" s="779"/>
      <c r="CF78" s="779"/>
      <c r="CG78" s="780"/>
      <c r="CH78" s="285" t="s">
        <v>1391</v>
      </c>
      <c r="CI78" s="297"/>
      <c r="CJ78" s="297"/>
      <c r="CK78" s="297"/>
      <c r="CL78" s="297"/>
      <c r="CM78" s="297"/>
      <c r="CN78" s="297"/>
      <c r="CO78" s="297"/>
      <c r="CP78" s="297"/>
      <c r="CQ78" s="297"/>
      <c r="CR78" s="297"/>
      <c r="CS78" s="297"/>
      <c r="CT78" s="297"/>
    </row>
    <row r="79" spans="1:98" s="35" customFormat="1" ht="409.5">
      <c r="A79" s="713"/>
      <c r="B79" s="713"/>
      <c r="C79" s="713">
        <v>1</v>
      </c>
      <c r="D79" s="339"/>
      <c r="E79" s="341"/>
      <c r="F79" s="341"/>
      <c r="G79" s="341"/>
      <c r="H79" s="341"/>
      <c r="I79" s="343"/>
      <c r="J79" s="181"/>
      <c r="K79" s="101"/>
      <c r="L79" s="338" t="str">
        <f>mergeValue(A79) &amp;"."&amp; mergeValue(B79)&amp;"."&amp; mergeValue(C79)</f>
        <v>1.1.1</v>
      </c>
      <c r="M79" s="160" t="s">
        <v>1248</v>
      </c>
      <c r="N79" s="284"/>
      <c r="O79" s="778"/>
      <c r="P79" s="779"/>
      <c r="Q79" s="779"/>
      <c r="R79" s="779"/>
      <c r="S79" s="779"/>
      <c r="T79" s="779"/>
      <c r="U79" s="779"/>
      <c r="V79" s="779"/>
      <c r="W79" s="779"/>
      <c r="X79" s="779"/>
      <c r="Y79" s="779"/>
      <c r="Z79" s="779"/>
      <c r="AA79" s="779"/>
      <c r="AB79" s="779"/>
      <c r="AC79" s="779"/>
      <c r="AD79" s="779"/>
      <c r="AE79" s="779"/>
      <c r="AF79" s="779"/>
      <c r="AG79" s="779"/>
      <c r="AH79" s="779"/>
      <c r="AI79" s="779"/>
      <c r="AJ79" s="779"/>
      <c r="AK79" s="779"/>
      <c r="AL79" s="779"/>
      <c r="AM79" s="779"/>
      <c r="AN79" s="779"/>
      <c r="AO79" s="779"/>
      <c r="AP79" s="779"/>
      <c r="AQ79" s="779"/>
      <c r="AR79" s="779"/>
      <c r="AS79" s="779"/>
      <c r="AT79" s="779"/>
      <c r="AU79" s="779"/>
      <c r="AV79" s="779"/>
      <c r="AW79" s="779"/>
      <c r="AX79" s="779"/>
      <c r="AY79" s="779"/>
      <c r="AZ79" s="779"/>
      <c r="BA79" s="779"/>
      <c r="BB79" s="779"/>
      <c r="BC79" s="779"/>
      <c r="BD79" s="779"/>
      <c r="BE79" s="779"/>
      <c r="BF79" s="779"/>
      <c r="BG79" s="779"/>
      <c r="BH79" s="779"/>
      <c r="BI79" s="779"/>
      <c r="BJ79" s="779"/>
      <c r="BK79" s="779"/>
      <c r="BL79" s="779"/>
      <c r="BM79" s="779"/>
      <c r="BN79" s="779"/>
      <c r="BO79" s="779"/>
      <c r="BP79" s="779"/>
      <c r="BQ79" s="779"/>
      <c r="BR79" s="779"/>
      <c r="BS79" s="779"/>
      <c r="BT79" s="779"/>
      <c r="BU79" s="779"/>
      <c r="BV79" s="779"/>
      <c r="BW79" s="779"/>
      <c r="BX79" s="779"/>
      <c r="BY79" s="779"/>
      <c r="BZ79" s="779"/>
      <c r="CA79" s="779"/>
      <c r="CB79" s="779"/>
      <c r="CC79" s="779"/>
      <c r="CD79" s="779"/>
      <c r="CE79" s="779"/>
      <c r="CF79" s="779"/>
      <c r="CG79" s="780"/>
      <c r="CH79" s="285" t="s">
        <v>57</v>
      </c>
      <c r="CI79" s="297"/>
      <c r="CJ79" s="297"/>
      <c r="CK79" s="297"/>
      <c r="CL79" s="297"/>
      <c r="CM79" s="297"/>
      <c r="CN79" s="297"/>
      <c r="CO79" s="297"/>
      <c r="CP79" s="297"/>
      <c r="CQ79" s="297"/>
      <c r="CR79" s="297"/>
      <c r="CS79" s="297"/>
      <c r="CT79" s="297"/>
    </row>
    <row r="80" spans="1:98" s="35" customFormat="1" ht="409.5">
      <c r="A80" s="713"/>
      <c r="B80" s="713"/>
      <c r="C80" s="713"/>
      <c r="D80" s="713">
        <v>1</v>
      </c>
      <c r="E80" s="341"/>
      <c r="F80" s="341"/>
      <c r="G80" s="341"/>
      <c r="H80" s="341"/>
      <c r="I80" s="714"/>
      <c r="J80" s="181"/>
      <c r="K80" s="101"/>
      <c r="L80" s="338" t="str">
        <f>mergeValue(A80) &amp;"."&amp; mergeValue(B80)&amp;"."&amp; mergeValue(C80)&amp;"."&amp; mergeValue(D80)</f>
        <v>1.1.1.1</v>
      </c>
      <c r="M80" s="161" t="s">
        <v>1272</v>
      </c>
      <c r="N80" s="284"/>
      <c r="O80" s="781"/>
      <c r="P80" s="782"/>
      <c r="Q80" s="782"/>
      <c r="R80" s="782"/>
      <c r="S80" s="782"/>
      <c r="T80" s="782"/>
      <c r="U80" s="782"/>
      <c r="V80" s="782"/>
      <c r="W80" s="782"/>
      <c r="X80" s="782"/>
      <c r="Y80" s="782"/>
      <c r="Z80" s="782"/>
      <c r="AA80" s="782"/>
      <c r="AB80" s="782"/>
      <c r="AC80" s="782"/>
      <c r="AD80" s="782"/>
      <c r="AE80" s="782"/>
      <c r="AF80" s="782"/>
      <c r="AG80" s="782"/>
      <c r="AH80" s="782"/>
      <c r="AI80" s="782"/>
      <c r="AJ80" s="782"/>
      <c r="AK80" s="782"/>
      <c r="AL80" s="782"/>
      <c r="AM80" s="782"/>
      <c r="AN80" s="782"/>
      <c r="AO80" s="782"/>
      <c r="AP80" s="782"/>
      <c r="AQ80" s="782"/>
      <c r="AR80" s="782"/>
      <c r="AS80" s="782"/>
      <c r="AT80" s="782"/>
      <c r="AU80" s="782"/>
      <c r="AV80" s="782"/>
      <c r="AW80" s="782"/>
      <c r="AX80" s="782"/>
      <c r="AY80" s="782"/>
      <c r="AZ80" s="782"/>
      <c r="BA80" s="782"/>
      <c r="BB80" s="782"/>
      <c r="BC80" s="782"/>
      <c r="BD80" s="782"/>
      <c r="BE80" s="782"/>
      <c r="BF80" s="782"/>
      <c r="BG80" s="782"/>
      <c r="BH80" s="782"/>
      <c r="BI80" s="782"/>
      <c r="BJ80" s="782"/>
      <c r="BK80" s="782"/>
      <c r="BL80" s="782"/>
      <c r="BM80" s="782"/>
      <c r="BN80" s="782"/>
      <c r="BO80" s="782"/>
      <c r="BP80" s="782"/>
      <c r="BQ80" s="782"/>
      <c r="BR80" s="782"/>
      <c r="BS80" s="782"/>
      <c r="BT80" s="782"/>
      <c r="BU80" s="782"/>
      <c r="BV80" s="782"/>
      <c r="BW80" s="782"/>
      <c r="BX80" s="782"/>
      <c r="BY80" s="782"/>
      <c r="BZ80" s="782"/>
      <c r="CA80" s="782"/>
      <c r="CB80" s="782"/>
      <c r="CC80" s="782"/>
      <c r="CD80" s="782"/>
      <c r="CE80" s="782"/>
      <c r="CF80" s="782"/>
      <c r="CG80" s="783"/>
      <c r="CH80" s="285" t="s">
        <v>58</v>
      </c>
      <c r="CI80" s="297"/>
      <c r="CJ80" s="297"/>
      <c r="CK80" s="297"/>
      <c r="CL80" s="297"/>
      <c r="CM80" s="297"/>
      <c r="CN80" s="297"/>
      <c r="CO80" s="297"/>
      <c r="CP80" s="297"/>
      <c r="CQ80" s="297"/>
      <c r="CR80" s="297"/>
      <c r="CS80" s="297"/>
      <c r="CT80" s="297"/>
    </row>
    <row r="81" spans="1:98" s="35" customFormat="1" ht="409.5">
      <c r="A81" s="713"/>
      <c r="B81" s="713"/>
      <c r="C81" s="713"/>
      <c r="D81" s="713"/>
      <c r="E81" s="713">
        <v>1</v>
      </c>
      <c r="F81" s="341"/>
      <c r="G81" s="341"/>
      <c r="H81" s="341"/>
      <c r="I81" s="714"/>
      <c r="J81" s="714"/>
      <c r="K81" s="101"/>
      <c r="L81" s="338" t="str">
        <f>mergeValue(A81) &amp;"."&amp; mergeValue(B81)&amp;"."&amp; mergeValue(C81)&amp;"."&amp; mergeValue(D81)&amp;"."&amp; mergeValue(E81)</f>
        <v>1.1.1.1.1</v>
      </c>
      <c r="M81" s="172" t="s">
        <v>856</v>
      </c>
      <c r="N81" s="285"/>
      <c r="O81" s="727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8"/>
      <c r="AA81" s="728"/>
      <c r="AB81" s="728"/>
      <c r="AC81" s="728"/>
      <c r="AD81" s="728"/>
      <c r="AE81" s="728"/>
      <c r="AF81" s="728"/>
      <c r="AG81" s="728"/>
      <c r="AH81" s="728"/>
      <c r="AI81" s="728"/>
      <c r="AJ81" s="728"/>
      <c r="AK81" s="728"/>
      <c r="AL81" s="728"/>
      <c r="AM81" s="728"/>
      <c r="AN81" s="728"/>
      <c r="AO81" s="728"/>
      <c r="AP81" s="728"/>
      <c r="AQ81" s="728"/>
      <c r="AR81" s="728"/>
      <c r="AS81" s="728"/>
      <c r="AT81" s="728"/>
      <c r="AU81" s="728"/>
      <c r="AV81" s="728"/>
      <c r="AW81" s="728"/>
      <c r="AX81" s="728"/>
      <c r="AY81" s="728"/>
      <c r="AZ81" s="728"/>
      <c r="BA81" s="728"/>
      <c r="BB81" s="728"/>
      <c r="BC81" s="728"/>
      <c r="BD81" s="728"/>
      <c r="BE81" s="728"/>
      <c r="BF81" s="728"/>
      <c r="BG81" s="728"/>
      <c r="BH81" s="728"/>
      <c r="BI81" s="728"/>
      <c r="BJ81" s="728"/>
      <c r="BK81" s="728"/>
      <c r="BL81" s="728"/>
      <c r="BM81" s="728"/>
      <c r="BN81" s="728"/>
      <c r="BO81" s="728"/>
      <c r="BP81" s="728"/>
      <c r="BQ81" s="728"/>
      <c r="BR81" s="728"/>
      <c r="BS81" s="728"/>
      <c r="BT81" s="728"/>
      <c r="BU81" s="728"/>
      <c r="BV81" s="728"/>
      <c r="BW81" s="728"/>
      <c r="BX81" s="728"/>
      <c r="BY81" s="728"/>
      <c r="BZ81" s="728"/>
      <c r="CA81" s="728"/>
      <c r="CB81" s="728"/>
      <c r="CC81" s="728"/>
      <c r="CD81" s="728"/>
      <c r="CE81" s="728"/>
      <c r="CF81" s="728"/>
      <c r="CG81" s="729"/>
      <c r="CH81" s="285" t="s">
        <v>1392</v>
      </c>
      <c r="CI81" s="297"/>
      <c r="CJ81" s="316" t="str">
        <f>strCheckUnique(CK81:CK84)</f>
        <v/>
      </c>
      <c r="CK81" s="297"/>
      <c r="CL81" s="316"/>
      <c r="CM81" s="297"/>
      <c r="CN81" s="297"/>
      <c r="CO81" s="297"/>
      <c r="CP81" s="297"/>
      <c r="CQ81" s="297"/>
      <c r="CR81" s="297"/>
      <c r="CS81" s="297"/>
      <c r="CT81" s="297"/>
    </row>
    <row r="82" spans="1:98" s="35" customFormat="1" ht="66" customHeight="1">
      <c r="A82" s="713"/>
      <c r="B82" s="713"/>
      <c r="C82" s="713"/>
      <c r="D82" s="713"/>
      <c r="E82" s="713"/>
      <c r="F82" s="339">
        <v>1</v>
      </c>
      <c r="G82" s="339"/>
      <c r="H82" s="339"/>
      <c r="I82" s="714"/>
      <c r="J82" s="714"/>
      <c r="K82" s="343"/>
      <c r="L82" s="338" t="str">
        <f>mergeValue(A82) &amp;"."&amp; mergeValue(B82)&amp;"."&amp; mergeValue(C82)&amp;"."&amp; mergeValue(D82)&amp;"."&amp; mergeValue(E82)&amp;"."&amp; mergeValue(F82)</f>
        <v>1.1.1.1.1.1</v>
      </c>
      <c r="M82" s="332"/>
      <c r="N82" s="298"/>
      <c r="O82" s="192"/>
      <c r="P82" s="629"/>
      <c r="Q82" s="629"/>
      <c r="R82" s="711"/>
      <c r="S82" s="709" t="s">
        <v>933</v>
      </c>
      <c r="T82" s="711"/>
      <c r="U82" s="709" t="s">
        <v>933</v>
      </c>
      <c r="V82" s="192"/>
      <c r="W82" s="629"/>
      <c r="X82" s="629"/>
      <c r="Y82" s="711"/>
      <c r="Z82" s="709" t="s">
        <v>933</v>
      </c>
      <c r="AA82" s="711"/>
      <c r="AB82" s="709" t="s">
        <v>933</v>
      </c>
      <c r="AC82" s="192"/>
      <c r="AD82" s="629"/>
      <c r="AE82" s="629"/>
      <c r="AF82" s="711"/>
      <c r="AG82" s="709" t="s">
        <v>933</v>
      </c>
      <c r="AH82" s="711"/>
      <c r="AI82" s="709" t="s">
        <v>933</v>
      </c>
      <c r="AJ82" s="192"/>
      <c r="AK82" s="629"/>
      <c r="AL82" s="629"/>
      <c r="AM82" s="711"/>
      <c r="AN82" s="709" t="s">
        <v>933</v>
      </c>
      <c r="AO82" s="711"/>
      <c r="AP82" s="709" t="s">
        <v>933</v>
      </c>
      <c r="AQ82" s="192"/>
      <c r="AR82" s="629"/>
      <c r="AS82" s="629"/>
      <c r="AT82" s="711"/>
      <c r="AU82" s="709" t="s">
        <v>933</v>
      </c>
      <c r="AV82" s="711"/>
      <c r="AW82" s="709" t="s">
        <v>933</v>
      </c>
      <c r="AX82" s="192"/>
      <c r="AY82" s="629"/>
      <c r="AZ82" s="629"/>
      <c r="BA82" s="711"/>
      <c r="BB82" s="709" t="s">
        <v>933</v>
      </c>
      <c r="BC82" s="711"/>
      <c r="BD82" s="709" t="s">
        <v>933</v>
      </c>
      <c r="BE82" s="192"/>
      <c r="BF82" s="629"/>
      <c r="BG82" s="629"/>
      <c r="BH82" s="711"/>
      <c r="BI82" s="709" t="s">
        <v>933</v>
      </c>
      <c r="BJ82" s="711"/>
      <c r="BK82" s="709" t="s">
        <v>933</v>
      </c>
      <c r="BL82" s="192"/>
      <c r="BM82" s="629"/>
      <c r="BN82" s="629"/>
      <c r="BO82" s="711"/>
      <c r="BP82" s="709" t="s">
        <v>933</v>
      </c>
      <c r="BQ82" s="711"/>
      <c r="BR82" s="709" t="s">
        <v>933</v>
      </c>
      <c r="BS82" s="192"/>
      <c r="BT82" s="629"/>
      <c r="BU82" s="629"/>
      <c r="BV82" s="711"/>
      <c r="BW82" s="709" t="s">
        <v>933</v>
      </c>
      <c r="BX82" s="711"/>
      <c r="BY82" s="709" t="s">
        <v>933</v>
      </c>
      <c r="BZ82" s="192"/>
      <c r="CA82" s="629"/>
      <c r="CB82" s="629"/>
      <c r="CC82" s="711"/>
      <c r="CD82" s="709" t="s">
        <v>933</v>
      </c>
      <c r="CE82" s="711"/>
      <c r="CF82" s="709" t="s">
        <v>934</v>
      </c>
      <c r="CG82" s="281"/>
      <c r="CH82" s="721" t="s">
        <v>1393</v>
      </c>
      <c r="CI82" s="297" t="str">
        <f>strCheckDate(O83:CG83)</f>
        <v/>
      </c>
      <c r="CJ82" s="316"/>
      <c r="CK82" s="316" t="str">
        <f>IF(M82="","",M82 )</f>
        <v/>
      </c>
      <c r="CL82" s="316"/>
      <c r="CM82" s="316"/>
      <c r="CN82" s="316"/>
      <c r="CO82" s="297"/>
      <c r="CP82" s="297"/>
      <c r="CQ82" s="297"/>
      <c r="CR82" s="297"/>
      <c r="CS82" s="297"/>
      <c r="CT82" s="297"/>
    </row>
    <row r="83" spans="1:98" s="35" customFormat="1" ht="14.25" hidden="1" customHeight="1">
      <c r="A83" s="713"/>
      <c r="B83" s="713"/>
      <c r="C83" s="713"/>
      <c r="D83" s="713"/>
      <c r="E83" s="713"/>
      <c r="F83" s="339"/>
      <c r="G83" s="339"/>
      <c r="H83" s="339"/>
      <c r="I83" s="714"/>
      <c r="J83" s="714"/>
      <c r="K83" s="343"/>
      <c r="L83" s="171"/>
      <c r="M83" s="205"/>
      <c r="N83" s="298"/>
      <c r="O83" s="298"/>
      <c r="P83" s="295"/>
      <c r="Q83" s="296" t="str">
        <f>R82 &amp; "-" &amp; T82</f>
        <v>-</v>
      </c>
      <c r="R83" s="711"/>
      <c r="S83" s="709"/>
      <c r="T83" s="712"/>
      <c r="U83" s="709"/>
      <c r="V83" s="298"/>
      <c r="W83" s="295"/>
      <c r="X83" s="296" t="str">
        <f>Y82 &amp; "-" &amp; AA82</f>
        <v>-</v>
      </c>
      <c r="Y83" s="711"/>
      <c r="Z83" s="709"/>
      <c r="AA83" s="712"/>
      <c r="AB83" s="709"/>
      <c r="AC83" s="298"/>
      <c r="AD83" s="295"/>
      <c r="AE83" s="296" t="str">
        <f>AF82 &amp; "-" &amp; AH82</f>
        <v>-</v>
      </c>
      <c r="AF83" s="711"/>
      <c r="AG83" s="709"/>
      <c r="AH83" s="712"/>
      <c r="AI83" s="709"/>
      <c r="AJ83" s="298"/>
      <c r="AK83" s="295"/>
      <c r="AL83" s="296" t="str">
        <f>AM82 &amp; "-" &amp; AO82</f>
        <v>-</v>
      </c>
      <c r="AM83" s="711"/>
      <c r="AN83" s="709"/>
      <c r="AO83" s="712"/>
      <c r="AP83" s="709"/>
      <c r="AQ83" s="298"/>
      <c r="AR83" s="295"/>
      <c r="AS83" s="296" t="str">
        <f>AT82 &amp; "-" &amp; AV82</f>
        <v>-</v>
      </c>
      <c r="AT83" s="711"/>
      <c r="AU83" s="709"/>
      <c r="AV83" s="712"/>
      <c r="AW83" s="709"/>
      <c r="AX83" s="298"/>
      <c r="AY83" s="295"/>
      <c r="AZ83" s="296" t="str">
        <f>BA82 &amp; "-" &amp; BC82</f>
        <v>-</v>
      </c>
      <c r="BA83" s="711"/>
      <c r="BB83" s="709"/>
      <c r="BC83" s="712"/>
      <c r="BD83" s="709"/>
      <c r="BE83" s="298"/>
      <c r="BF83" s="295"/>
      <c r="BG83" s="296" t="str">
        <f>BH82 &amp; "-" &amp; BJ82</f>
        <v>-</v>
      </c>
      <c r="BH83" s="711"/>
      <c r="BI83" s="709"/>
      <c r="BJ83" s="712"/>
      <c r="BK83" s="709"/>
      <c r="BL83" s="298"/>
      <c r="BM83" s="295"/>
      <c r="BN83" s="296" t="str">
        <f>BO82 &amp; "-" &amp; BQ82</f>
        <v>-</v>
      </c>
      <c r="BO83" s="711"/>
      <c r="BP83" s="709"/>
      <c r="BQ83" s="712"/>
      <c r="BR83" s="709"/>
      <c r="BS83" s="298"/>
      <c r="BT83" s="295"/>
      <c r="BU83" s="296" t="str">
        <f>BV82 &amp; "-" &amp; BX82</f>
        <v>-</v>
      </c>
      <c r="BV83" s="711"/>
      <c r="BW83" s="709"/>
      <c r="BX83" s="712"/>
      <c r="BY83" s="709"/>
      <c r="BZ83" s="298"/>
      <c r="CA83" s="295"/>
      <c r="CB83" s="296" t="str">
        <f>CC82 &amp; "-" &amp; CE82</f>
        <v>-</v>
      </c>
      <c r="CC83" s="711"/>
      <c r="CD83" s="709"/>
      <c r="CE83" s="712"/>
      <c r="CF83" s="709"/>
      <c r="CG83" s="281"/>
      <c r="CH83" s="722"/>
      <c r="CI83" s="297"/>
      <c r="CJ83" s="316"/>
      <c r="CK83" s="316"/>
      <c r="CL83" s="316"/>
      <c r="CM83" s="316"/>
      <c r="CN83" s="316"/>
      <c r="CO83" s="297"/>
      <c r="CP83" s="297"/>
      <c r="CQ83" s="297"/>
      <c r="CR83" s="297"/>
      <c r="CS83" s="297"/>
      <c r="CT83" s="297"/>
    </row>
    <row r="84" spans="1:98" ht="15" customHeight="1">
      <c r="A84" s="713"/>
      <c r="B84" s="713"/>
      <c r="C84" s="713"/>
      <c r="D84" s="713"/>
      <c r="E84" s="713"/>
      <c r="F84" s="339"/>
      <c r="G84" s="339"/>
      <c r="H84" s="339"/>
      <c r="I84" s="714"/>
      <c r="J84" s="714"/>
      <c r="K84" s="201"/>
      <c r="L84" s="112"/>
      <c r="M84" s="175" t="s">
        <v>1273</v>
      </c>
      <c r="N84" s="164"/>
      <c r="O84" s="157"/>
      <c r="P84" s="157"/>
      <c r="Q84" s="157"/>
      <c r="R84" s="261"/>
      <c r="S84" s="198"/>
      <c r="T84" s="198"/>
      <c r="U84" s="198"/>
      <c r="V84" s="157"/>
      <c r="W84" s="157"/>
      <c r="X84" s="157"/>
      <c r="Y84" s="261"/>
      <c r="Z84" s="198"/>
      <c r="AA84" s="198"/>
      <c r="AB84" s="198"/>
      <c r="AC84" s="157"/>
      <c r="AD84" s="157"/>
      <c r="AE84" s="157"/>
      <c r="AF84" s="261"/>
      <c r="AG84" s="198"/>
      <c r="AH84" s="198"/>
      <c r="AI84" s="198"/>
      <c r="AJ84" s="157"/>
      <c r="AK84" s="157"/>
      <c r="AL84" s="157"/>
      <c r="AM84" s="261"/>
      <c r="AN84" s="198"/>
      <c r="AO84" s="198"/>
      <c r="AP84" s="198"/>
      <c r="AQ84" s="157"/>
      <c r="AR84" s="157"/>
      <c r="AS84" s="157"/>
      <c r="AT84" s="261"/>
      <c r="AU84" s="198"/>
      <c r="AV84" s="198"/>
      <c r="AW84" s="198"/>
      <c r="AX84" s="157"/>
      <c r="AY84" s="157"/>
      <c r="AZ84" s="157"/>
      <c r="BA84" s="261"/>
      <c r="BB84" s="198"/>
      <c r="BC84" s="198"/>
      <c r="BD84" s="198"/>
      <c r="BE84" s="157"/>
      <c r="BF84" s="157"/>
      <c r="BG84" s="157"/>
      <c r="BH84" s="261"/>
      <c r="BI84" s="198"/>
      <c r="BJ84" s="198"/>
      <c r="BK84" s="198"/>
      <c r="BL84" s="157"/>
      <c r="BM84" s="157"/>
      <c r="BN84" s="157"/>
      <c r="BO84" s="261"/>
      <c r="BP84" s="198"/>
      <c r="BQ84" s="198"/>
      <c r="BR84" s="198"/>
      <c r="BS84" s="157"/>
      <c r="BT84" s="157"/>
      <c r="BU84" s="157"/>
      <c r="BV84" s="261"/>
      <c r="BW84" s="198"/>
      <c r="BX84" s="198"/>
      <c r="BY84" s="198"/>
      <c r="BZ84" s="157"/>
      <c r="CA84" s="157"/>
      <c r="CB84" s="157"/>
      <c r="CC84" s="261"/>
      <c r="CD84" s="198"/>
      <c r="CE84" s="198"/>
      <c r="CF84" s="198"/>
      <c r="CG84" s="186"/>
      <c r="CH84" s="723"/>
      <c r="CI84" s="306"/>
      <c r="CJ84" s="306"/>
      <c r="CK84" s="306"/>
      <c r="CL84" s="306"/>
      <c r="CM84" s="306"/>
      <c r="CN84" s="306"/>
      <c r="CO84" s="306"/>
      <c r="CP84" s="306"/>
      <c r="CQ84" s="306"/>
      <c r="CR84" s="306"/>
      <c r="CS84" s="306"/>
      <c r="CT84" s="306"/>
    </row>
    <row r="85" spans="1:98" ht="14.25">
      <c r="A85" s="713"/>
      <c r="B85" s="713"/>
      <c r="C85" s="713"/>
      <c r="D85" s="713"/>
      <c r="E85" s="339"/>
      <c r="F85" s="341"/>
      <c r="G85" s="341"/>
      <c r="H85" s="341"/>
      <c r="I85" s="714"/>
      <c r="J85" s="85"/>
      <c r="K85" s="201"/>
      <c r="L85" s="112"/>
      <c r="M85" s="164" t="s">
        <v>859</v>
      </c>
      <c r="N85" s="163"/>
      <c r="O85" s="157"/>
      <c r="P85" s="157"/>
      <c r="Q85" s="157"/>
      <c r="R85" s="261"/>
      <c r="S85" s="198"/>
      <c r="T85" s="198"/>
      <c r="U85" s="197"/>
      <c r="V85" s="157"/>
      <c r="W85" s="157"/>
      <c r="X85" s="157"/>
      <c r="Y85" s="261"/>
      <c r="Z85" s="198"/>
      <c r="AA85" s="198"/>
      <c r="AB85" s="197"/>
      <c r="AC85" s="157"/>
      <c r="AD85" s="157"/>
      <c r="AE85" s="157"/>
      <c r="AF85" s="261"/>
      <c r="AG85" s="198"/>
      <c r="AH85" s="198"/>
      <c r="AI85" s="197"/>
      <c r="AJ85" s="157"/>
      <c r="AK85" s="157"/>
      <c r="AL85" s="157"/>
      <c r="AM85" s="261"/>
      <c r="AN85" s="198"/>
      <c r="AO85" s="198"/>
      <c r="AP85" s="197"/>
      <c r="AQ85" s="157"/>
      <c r="AR85" s="157"/>
      <c r="AS85" s="157"/>
      <c r="AT85" s="261"/>
      <c r="AU85" s="198"/>
      <c r="AV85" s="198"/>
      <c r="AW85" s="197"/>
      <c r="AX85" s="157"/>
      <c r="AY85" s="157"/>
      <c r="AZ85" s="157"/>
      <c r="BA85" s="261"/>
      <c r="BB85" s="198"/>
      <c r="BC85" s="198"/>
      <c r="BD85" s="197"/>
      <c r="BE85" s="157"/>
      <c r="BF85" s="157"/>
      <c r="BG85" s="157"/>
      <c r="BH85" s="261"/>
      <c r="BI85" s="198"/>
      <c r="BJ85" s="198"/>
      <c r="BK85" s="197"/>
      <c r="BL85" s="157"/>
      <c r="BM85" s="157"/>
      <c r="BN85" s="157"/>
      <c r="BO85" s="261"/>
      <c r="BP85" s="198"/>
      <c r="BQ85" s="198"/>
      <c r="BR85" s="197"/>
      <c r="BS85" s="157"/>
      <c r="BT85" s="157"/>
      <c r="BU85" s="157"/>
      <c r="BV85" s="261"/>
      <c r="BW85" s="198"/>
      <c r="BX85" s="198"/>
      <c r="BY85" s="197"/>
      <c r="BZ85" s="157"/>
      <c r="CA85" s="157"/>
      <c r="CB85" s="157"/>
      <c r="CC85" s="261"/>
      <c r="CD85" s="198"/>
      <c r="CE85" s="198"/>
      <c r="CF85" s="197"/>
      <c r="CG85" s="198"/>
      <c r="CH85" s="186"/>
      <c r="CI85" s="306"/>
      <c r="CJ85" s="306"/>
      <c r="CK85" s="306"/>
      <c r="CL85" s="306"/>
      <c r="CM85" s="306"/>
      <c r="CN85" s="306"/>
      <c r="CO85" s="306"/>
      <c r="CP85" s="306"/>
      <c r="CQ85" s="306"/>
      <c r="CR85" s="306"/>
      <c r="CS85" s="306"/>
      <c r="CT85" s="306"/>
    </row>
    <row r="86" spans="1:98" ht="14.25">
      <c r="A86" s="713"/>
      <c r="B86" s="713"/>
      <c r="C86" s="713"/>
      <c r="D86" s="339"/>
      <c r="E86" s="344"/>
      <c r="F86" s="341"/>
      <c r="G86" s="341"/>
      <c r="H86" s="341"/>
      <c r="I86" s="201"/>
      <c r="J86" s="85"/>
      <c r="K86" s="180"/>
      <c r="L86" s="112"/>
      <c r="M86" s="163" t="s">
        <v>1274</v>
      </c>
      <c r="N86" s="162"/>
      <c r="O86" s="157"/>
      <c r="P86" s="157"/>
      <c r="Q86" s="157"/>
      <c r="R86" s="261"/>
      <c r="S86" s="198"/>
      <c r="T86" s="198"/>
      <c r="U86" s="197"/>
      <c r="V86" s="157"/>
      <c r="W86" s="157"/>
      <c r="X86" s="157"/>
      <c r="Y86" s="261"/>
      <c r="Z86" s="198"/>
      <c r="AA86" s="198"/>
      <c r="AB86" s="197"/>
      <c r="AC86" s="157"/>
      <c r="AD86" s="157"/>
      <c r="AE86" s="157"/>
      <c r="AF86" s="261"/>
      <c r="AG86" s="198"/>
      <c r="AH86" s="198"/>
      <c r="AI86" s="197"/>
      <c r="AJ86" s="157"/>
      <c r="AK86" s="157"/>
      <c r="AL86" s="157"/>
      <c r="AM86" s="261"/>
      <c r="AN86" s="198"/>
      <c r="AO86" s="198"/>
      <c r="AP86" s="197"/>
      <c r="AQ86" s="157"/>
      <c r="AR86" s="157"/>
      <c r="AS86" s="157"/>
      <c r="AT86" s="261"/>
      <c r="AU86" s="198"/>
      <c r="AV86" s="198"/>
      <c r="AW86" s="197"/>
      <c r="AX86" s="157"/>
      <c r="AY86" s="157"/>
      <c r="AZ86" s="157"/>
      <c r="BA86" s="261"/>
      <c r="BB86" s="198"/>
      <c r="BC86" s="198"/>
      <c r="BD86" s="197"/>
      <c r="BE86" s="157"/>
      <c r="BF86" s="157"/>
      <c r="BG86" s="157"/>
      <c r="BH86" s="261"/>
      <c r="BI86" s="198"/>
      <c r="BJ86" s="198"/>
      <c r="BK86" s="197"/>
      <c r="BL86" s="157"/>
      <c r="BM86" s="157"/>
      <c r="BN86" s="157"/>
      <c r="BO86" s="261"/>
      <c r="BP86" s="198"/>
      <c r="BQ86" s="198"/>
      <c r="BR86" s="197"/>
      <c r="BS86" s="157"/>
      <c r="BT86" s="157"/>
      <c r="BU86" s="157"/>
      <c r="BV86" s="261"/>
      <c r="BW86" s="198"/>
      <c r="BX86" s="198"/>
      <c r="BY86" s="197"/>
      <c r="BZ86" s="157"/>
      <c r="CA86" s="157"/>
      <c r="CB86" s="157"/>
      <c r="CC86" s="261"/>
      <c r="CD86" s="198"/>
      <c r="CE86" s="198"/>
      <c r="CF86" s="197"/>
      <c r="CG86" s="198"/>
      <c r="CH86" s="186"/>
      <c r="CI86" s="306"/>
      <c r="CJ86" s="306"/>
      <c r="CK86" s="306"/>
      <c r="CL86" s="306"/>
      <c r="CM86" s="306"/>
      <c r="CN86" s="306"/>
      <c r="CO86" s="306"/>
      <c r="CP86" s="306"/>
      <c r="CQ86" s="306"/>
      <c r="CR86" s="306"/>
      <c r="CS86" s="306"/>
      <c r="CT86" s="306"/>
    </row>
    <row r="87" spans="1:98" ht="14.25">
      <c r="A87" s="713"/>
      <c r="B87" s="713"/>
      <c r="C87" s="339"/>
      <c r="D87" s="339"/>
      <c r="E87" s="344"/>
      <c r="F87" s="341"/>
      <c r="G87" s="341"/>
      <c r="H87" s="341"/>
      <c r="I87" s="201"/>
      <c r="J87" s="85"/>
      <c r="K87" s="180"/>
      <c r="L87" s="112"/>
      <c r="M87" s="162" t="s">
        <v>1249</v>
      </c>
      <c r="N87" s="162"/>
      <c r="O87" s="162"/>
      <c r="P87" s="162"/>
      <c r="Q87" s="162"/>
      <c r="R87" s="261"/>
      <c r="S87" s="198"/>
      <c r="T87" s="198"/>
      <c r="U87" s="197"/>
      <c r="V87" s="162"/>
      <c r="W87" s="162"/>
      <c r="X87" s="162"/>
      <c r="Y87" s="261"/>
      <c r="Z87" s="198"/>
      <c r="AA87" s="198"/>
      <c r="AB87" s="197"/>
      <c r="AC87" s="162"/>
      <c r="AD87" s="162"/>
      <c r="AE87" s="162"/>
      <c r="AF87" s="261"/>
      <c r="AG87" s="198"/>
      <c r="AH87" s="198"/>
      <c r="AI87" s="197"/>
      <c r="AJ87" s="162"/>
      <c r="AK87" s="162"/>
      <c r="AL87" s="162"/>
      <c r="AM87" s="261"/>
      <c r="AN87" s="198"/>
      <c r="AO87" s="198"/>
      <c r="AP87" s="197"/>
      <c r="AQ87" s="162"/>
      <c r="AR87" s="162"/>
      <c r="AS87" s="162"/>
      <c r="AT87" s="261"/>
      <c r="AU87" s="198"/>
      <c r="AV87" s="198"/>
      <c r="AW87" s="197"/>
      <c r="AX87" s="162"/>
      <c r="AY87" s="162"/>
      <c r="AZ87" s="162"/>
      <c r="BA87" s="261"/>
      <c r="BB87" s="198"/>
      <c r="BC87" s="198"/>
      <c r="BD87" s="197"/>
      <c r="BE87" s="162"/>
      <c r="BF87" s="162"/>
      <c r="BG87" s="162"/>
      <c r="BH87" s="261"/>
      <c r="BI87" s="198"/>
      <c r="BJ87" s="198"/>
      <c r="BK87" s="197"/>
      <c r="BL87" s="162"/>
      <c r="BM87" s="162"/>
      <c r="BN87" s="162"/>
      <c r="BO87" s="261"/>
      <c r="BP87" s="198"/>
      <c r="BQ87" s="198"/>
      <c r="BR87" s="197"/>
      <c r="BS87" s="162"/>
      <c r="BT87" s="162"/>
      <c r="BU87" s="162"/>
      <c r="BV87" s="261"/>
      <c r="BW87" s="198"/>
      <c r="BX87" s="198"/>
      <c r="BY87" s="197"/>
      <c r="BZ87" s="162"/>
      <c r="CA87" s="162"/>
      <c r="CB87" s="162"/>
      <c r="CC87" s="261"/>
      <c r="CD87" s="198"/>
      <c r="CE87" s="198"/>
      <c r="CF87" s="197"/>
      <c r="CG87" s="198"/>
      <c r="CH87" s="186"/>
      <c r="CI87" s="306"/>
      <c r="CJ87" s="306"/>
      <c r="CK87" s="306"/>
      <c r="CL87" s="306"/>
      <c r="CM87" s="306"/>
      <c r="CN87" s="306"/>
      <c r="CO87" s="306"/>
      <c r="CP87" s="306"/>
      <c r="CQ87" s="306"/>
      <c r="CR87" s="306"/>
      <c r="CS87" s="306"/>
      <c r="CT87" s="306"/>
    </row>
    <row r="88" spans="1:98" ht="14.25">
      <c r="A88" s="713"/>
      <c r="B88" s="339"/>
      <c r="C88" s="344"/>
      <c r="D88" s="344"/>
      <c r="E88" s="344"/>
      <c r="F88" s="341"/>
      <c r="G88" s="341"/>
      <c r="H88" s="341"/>
      <c r="I88" s="201"/>
      <c r="J88" s="85"/>
      <c r="K88" s="180"/>
      <c r="L88" s="112"/>
      <c r="M88" s="177" t="s">
        <v>867</v>
      </c>
      <c r="N88" s="162"/>
      <c r="O88" s="162"/>
      <c r="P88" s="162"/>
      <c r="Q88" s="162"/>
      <c r="R88" s="261"/>
      <c r="S88" s="198"/>
      <c r="T88" s="198"/>
      <c r="U88" s="197"/>
      <c r="V88" s="162"/>
      <c r="W88" s="162"/>
      <c r="X88" s="162"/>
      <c r="Y88" s="261"/>
      <c r="Z88" s="198"/>
      <c r="AA88" s="198"/>
      <c r="AB88" s="197"/>
      <c r="AC88" s="162"/>
      <c r="AD88" s="162"/>
      <c r="AE88" s="162"/>
      <c r="AF88" s="261"/>
      <c r="AG88" s="198"/>
      <c r="AH88" s="198"/>
      <c r="AI88" s="197"/>
      <c r="AJ88" s="162"/>
      <c r="AK88" s="162"/>
      <c r="AL88" s="162"/>
      <c r="AM88" s="261"/>
      <c r="AN88" s="198"/>
      <c r="AO88" s="198"/>
      <c r="AP88" s="197"/>
      <c r="AQ88" s="162"/>
      <c r="AR88" s="162"/>
      <c r="AS88" s="162"/>
      <c r="AT88" s="261"/>
      <c r="AU88" s="198"/>
      <c r="AV88" s="198"/>
      <c r="AW88" s="197"/>
      <c r="AX88" s="162"/>
      <c r="AY88" s="162"/>
      <c r="AZ88" s="162"/>
      <c r="BA88" s="261"/>
      <c r="BB88" s="198"/>
      <c r="BC88" s="198"/>
      <c r="BD88" s="197"/>
      <c r="BE88" s="162"/>
      <c r="BF88" s="162"/>
      <c r="BG88" s="162"/>
      <c r="BH88" s="261"/>
      <c r="BI88" s="198"/>
      <c r="BJ88" s="198"/>
      <c r="BK88" s="197"/>
      <c r="BL88" s="162"/>
      <c r="BM88" s="162"/>
      <c r="BN88" s="162"/>
      <c r="BO88" s="261"/>
      <c r="BP88" s="198"/>
      <c r="BQ88" s="198"/>
      <c r="BR88" s="197"/>
      <c r="BS88" s="162"/>
      <c r="BT88" s="162"/>
      <c r="BU88" s="162"/>
      <c r="BV88" s="261"/>
      <c r="BW88" s="198"/>
      <c r="BX88" s="198"/>
      <c r="BY88" s="197"/>
      <c r="BZ88" s="162"/>
      <c r="CA88" s="162"/>
      <c r="CB88" s="162"/>
      <c r="CC88" s="261"/>
      <c r="CD88" s="198"/>
      <c r="CE88" s="198"/>
      <c r="CF88" s="197"/>
      <c r="CG88" s="198"/>
      <c r="CH88" s="186"/>
      <c r="CI88" s="306"/>
      <c r="CJ88" s="306"/>
      <c r="CK88" s="306"/>
      <c r="CL88" s="306"/>
      <c r="CM88" s="306"/>
      <c r="CN88" s="306"/>
      <c r="CO88" s="306"/>
      <c r="CP88" s="306"/>
      <c r="CQ88" s="306"/>
      <c r="CR88" s="306"/>
      <c r="CS88" s="306"/>
      <c r="CT88" s="306"/>
    </row>
    <row r="89" spans="1:98" ht="14.25">
      <c r="A89" s="339"/>
      <c r="B89" s="345"/>
      <c r="C89" s="345"/>
      <c r="D89" s="345"/>
      <c r="E89" s="346"/>
      <c r="F89" s="345"/>
      <c r="G89" s="341"/>
      <c r="H89" s="341"/>
      <c r="I89" s="200"/>
      <c r="J89" s="85"/>
      <c r="K89" s="343"/>
      <c r="L89" s="112"/>
      <c r="M89" s="209" t="s">
        <v>1158</v>
      </c>
      <c r="N89" s="162"/>
      <c r="O89" s="162"/>
      <c r="P89" s="162"/>
      <c r="Q89" s="162"/>
      <c r="R89" s="261"/>
      <c r="S89" s="198"/>
      <c r="T89" s="198"/>
      <c r="U89" s="197"/>
      <c r="V89" s="198"/>
      <c r="W89" s="18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</row>
    <row r="90" spans="1:98" s="34" customFormat="1" ht="17.100000000000001" hidden="1" customHeight="1">
      <c r="G90" s="34" t="s">
        <v>861</v>
      </c>
      <c r="I90" s="34" t="s">
        <v>917</v>
      </c>
      <c r="V90" s="183"/>
    </row>
    <row r="91" spans="1:98" ht="17.100000000000001" hidden="1" customHeight="1">
      <c r="X91" s="127"/>
      <c r="Y91" s="42"/>
      <c r="Z91" s="42"/>
    </row>
    <row r="92" spans="1:98" ht="16.5" hidden="1" customHeight="1">
      <c r="G92" s="180"/>
      <c r="H92" s="180"/>
      <c r="I92" s="180"/>
      <c r="J92" s="180"/>
      <c r="K92" s="180"/>
      <c r="L92" s="208" t="s">
        <v>942</v>
      </c>
      <c r="M92" s="204" t="s">
        <v>869</v>
      </c>
      <c r="N92" s="204"/>
      <c r="O92" s="778"/>
      <c r="P92" s="779"/>
      <c r="Q92" s="779"/>
      <c r="R92" s="779"/>
      <c r="S92" s="779"/>
      <c r="T92" s="779"/>
      <c r="U92" s="779"/>
      <c r="V92" s="779"/>
      <c r="W92" s="779"/>
      <c r="X92" s="779"/>
      <c r="Y92" s="779"/>
      <c r="Z92" s="779"/>
      <c r="AA92" s="780"/>
      <c r="AB92" s="188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</row>
    <row r="93" spans="1:98" s="35" customFormat="1" ht="15" hidden="1" customHeight="1">
      <c r="G93" s="179"/>
      <c r="H93" s="200"/>
      <c r="I93" s="200"/>
      <c r="J93" s="181"/>
      <c r="L93" s="170" t="s">
        <v>1144</v>
      </c>
      <c r="M93" s="216" t="s">
        <v>864</v>
      </c>
      <c r="N93" s="272"/>
      <c r="O93" s="778"/>
      <c r="P93" s="779"/>
      <c r="Q93" s="779"/>
      <c r="R93" s="779"/>
      <c r="S93" s="779"/>
      <c r="T93" s="779"/>
      <c r="U93" s="779"/>
      <c r="V93" s="779"/>
      <c r="W93" s="779"/>
      <c r="X93" s="779"/>
      <c r="Y93" s="779"/>
      <c r="Z93" s="779"/>
      <c r="AA93" s="780"/>
      <c r="AB93" s="188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</row>
    <row r="94" spans="1:98" s="35" customFormat="1" ht="15" hidden="1" customHeight="1">
      <c r="G94" s="179"/>
      <c r="H94" s="200"/>
      <c r="I94" s="200"/>
      <c r="J94" s="181"/>
      <c r="L94" s="170" t="s">
        <v>854</v>
      </c>
      <c r="M94" s="217" t="s">
        <v>853</v>
      </c>
      <c r="N94" s="273"/>
      <c r="O94" s="778"/>
      <c r="P94" s="779"/>
      <c r="Q94" s="779"/>
      <c r="R94" s="779"/>
      <c r="S94" s="779"/>
      <c r="T94" s="779"/>
      <c r="U94" s="779"/>
      <c r="V94" s="779"/>
      <c r="W94" s="779"/>
      <c r="X94" s="779"/>
      <c r="Y94" s="779"/>
      <c r="Z94" s="779"/>
      <c r="AA94" s="780"/>
      <c r="AB94" s="188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</row>
    <row r="95" spans="1:98" s="35" customFormat="1" ht="15" hidden="1" customHeight="1">
      <c r="G95" s="179"/>
      <c r="H95" s="200"/>
      <c r="I95" s="200"/>
      <c r="J95" s="181"/>
      <c r="L95" s="170" t="s">
        <v>857</v>
      </c>
      <c r="M95" s="169" t="s">
        <v>871</v>
      </c>
      <c r="N95" s="274"/>
      <c r="O95" s="778"/>
      <c r="P95" s="779"/>
      <c r="Q95" s="779"/>
      <c r="R95" s="779"/>
      <c r="S95" s="779"/>
      <c r="T95" s="779"/>
      <c r="U95" s="779"/>
      <c r="V95" s="779"/>
      <c r="W95" s="779"/>
      <c r="X95" s="779"/>
      <c r="Y95" s="779"/>
      <c r="Z95" s="779"/>
      <c r="AA95" s="780"/>
      <c r="AB95" s="188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</row>
    <row r="96" spans="1:98" s="35" customFormat="1" ht="0.2" hidden="1" customHeight="1">
      <c r="G96" s="201"/>
      <c r="H96" s="200"/>
      <c r="I96" s="304"/>
      <c r="J96" s="181"/>
      <c r="L96" s="170"/>
      <c r="M96" s="172"/>
      <c r="N96" s="191"/>
      <c r="O96" s="283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9"/>
      <c r="AB96" s="190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</row>
    <row r="97" spans="7:40" s="35" customFormat="1" ht="15" hidden="1" customHeight="1">
      <c r="G97" s="202"/>
      <c r="H97" s="200"/>
      <c r="I97" s="820"/>
      <c r="J97" s="303"/>
      <c r="K97" s="203"/>
      <c r="L97" s="170" t="s">
        <v>868</v>
      </c>
      <c r="M97" s="173" t="s">
        <v>856</v>
      </c>
      <c r="N97" s="271"/>
      <c r="O97" s="795"/>
      <c r="P97" s="796"/>
      <c r="Q97" s="796"/>
      <c r="R97" s="796"/>
      <c r="S97" s="796"/>
      <c r="T97" s="796"/>
      <c r="U97" s="796"/>
      <c r="V97" s="796"/>
      <c r="W97" s="796"/>
      <c r="X97" s="796"/>
      <c r="Y97" s="796"/>
      <c r="Z97" s="796"/>
      <c r="AA97" s="797"/>
      <c r="AB97" s="188"/>
      <c r="AC97" s="297"/>
      <c r="AD97" s="316" t="str">
        <f>strCheckUnique(AE97:AE103)</f>
        <v/>
      </c>
      <c r="AE97" s="297"/>
      <c r="AF97" s="316"/>
      <c r="AG97" s="297"/>
      <c r="AH97" s="297"/>
      <c r="AI97" s="297"/>
      <c r="AJ97" s="297"/>
      <c r="AK97" s="297"/>
      <c r="AL97" s="297"/>
      <c r="AM97" s="297"/>
      <c r="AN97" s="297"/>
    </row>
    <row r="98" spans="7:40" s="35" customFormat="1" ht="15" hidden="1" customHeight="1">
      <c r="G98" s="202"/>
      <c r="H98" s="200">
        <v>1</v>
      </c>
      <c r="I98" s="820"/>
      <c r="J98" s="732"/>
      <c r="K98" s="203"/>
      <c r="L98" s="171"/>
      <c r="M98" s="174"/>
      <c r="N98" s="205"/>
      <c r="O98" s="192"/>
      <c r="P98" s="266"/>
      <c r="Q98" s="266"/>
      <c r="R98" s="266"/>
      <c r="S98" s="266"/>
      <c r="T98" s="266"/>
      <c r="U98" s="266"/>
      <c r="V98" s="296" t="str">
        <f>W98 &amp; "-" &amp; Y98</f>
        <v>-</v>
      </c>
      <c r="W98" s="816"/>
      <c r="X98" s="709" t="s">
        <v>933</v>
      </c>
      <c r="Y98" s="816"/>
      <c r="Z98" s="792" t="s">
        <v>934</v>
      </c>
      <c r="AA98" s="126"/>
      <c r="AB98" s="188"/>
      <c r="AC98" s="297" t="str">
        <f>strCheckDate(O98:AA98)</f>
        <v/>
      </c>
      <c r="AD98" s="316"/>
      <c r="AE98" s="316" t="str">
        <f>IF(M98="","",M98 )</f>
        <v/>
      </c>
      <c r="AF98" s="316"/>
      <c r="AG98" s="316"/>
      <c r="AH98" s="316"/>
      <c r="AI98" s="297"/>
      <c r="AJ98" s="297"/>
      <c r="AK98" s="297"/>
      <c r="AL98" s="297"/>
      <c r="AM98" s="297"/>
      <c r="AN98" s="297"/>
    </row>
    <row r="99" spans="7:40" s="35" customFormat="1" ht="0.2" hidden="1" customHeight="1">
      <c r="G99" s="202"/>
      <c r="H99" s="200"/>
      <c r="I99" s="820"/>
      <c r="J99" s="732"/>
      <c r="K99" s="203"/>
      <c r="L99" s="171"/>
      <c r="M99" s="205"/>
      <c r="N99" s="205"/>
      <c r="O99" s="192"/>
      <c r="P99" s="266"/>
      <c r="Q99" s="266"/>
      <c r="R99" s="266"/>
      <c r="S99" s="266"/>
      <c r="T99" s="266"/>
      <c r="U99" s="296"/>
      <c r="V99" s="296"/>
      <c r="W99" s="817"/>
      <c r="X99" s="709"/>
      <c r="Y99" s="817"/>
      <c r="Z99" s="793"/>
      <c r="AA99" s="126"/>
      <c r="AB99" s="301"/>
      <c r="AC99" s="297"/>
      <c r="AD99" s="297"/>
      <c r="AE99" s="297"/>
      <c r="AF99" s="316">
        <f ca="1">OFFSET(AF99,-1,0)</f>
        <v>0</v>
      </c>
      <c r="AG99" s="297"/>
      <c r="AH99" s="297"/>
      <c r="AI99" s="297"/>
      <c r="AJ99" s="297"/>
      <c r="AK99" s="297"/>
      <c r="AL99" s="297"/>
      <c r="AM99" s="297"/>
      <c r="AN99" s="297"/>
    </row>
    <row r="100" spans="7:40" s="35" customFormat="1" ht="15" hidden="1" customHeight="1">
      <c r="G100" s="202"/>
      <c r="H100" s="200"/>
      <c r="I100" s="820"/>
      <c r="J100" s="732"/>
      <c r="K100" s="203"/>
      <c r="L100" s="194"/>
      <c r="M100" s="195"/>
      <c r="N100" s="267"/>
      <c r="O100" s="192"/>
      <c r="P100" s="266"/>
      <c r="Q100" s="266"/>
      <c r="R100" s="266"/>
      <c r="S100" s="266"/>
      <c r="T100" s="266"/>
      <c r="U100" s="266"/>
      <c r="V100" s="296" t="str">
        <f>W100 &amp; "-" &amp; Y100</f>
        <v>-</v>
      </c>
      <c r="W100" s="816"/>
      <c r="X100" s="709" t="s">
        <v>933</v>
      </c>
      <c r="Y100" s="816"/>
      <c r="Z100" s="792" t="s">
        <v>934</v>
      </c>
      <c r="AA100" s="286"/>
      <c r="AB100" s="186"/>
      <c r="AC100" s="297" t="str">
        <f>strCheckDate(O100:AA100)</f>
        <v/>
      </c>
      <c r="AD100" s="297"/>
      <c r="AE100" s="297"/>
      <c r="AF100" s="316"/>
      <c r="AG100" s="297"/>
      <c r="AH100" s="297"/>
      <c r="AI100" s="297"/>
      <c r="AJ100" s="297"/>
      <c r="AK100" s="297"/>
      <c r="AL100" s="297"/>
      <c r="AM100" s="297"/>
      <c r="AN100" s="297"/>
    </row>
    <row r="101" spans="7:40" s="35" customFormat="1" ht="0.2" hidden="1" customHeight="1">
      <c r="G101" s="202"/>
      <c r="H101" s="200"/>
      <c r="I101" s="820"/>
      <c r="J101" s="732"/>
      <c r="K101" s="203"/>
      <c r="L101" s="196"/>
      <c r="M101" s="300"/>
      <c r="N101" s="270"/>
      <c r="O101" s="192"/>
      <c r="P101" s="266"/>
      <c r="Q101" s="266"/>
      <c r="R101" s="266"/>
      <c r="S101" s="266"/>
      <c r="T101" s="266"/>
      <c r="U101" s="296"/>
      <c r="V101" s="296"/>
      <c r="W101" s="817"/>
      <c r="X101" s="709"/>
      <c r="Y101" s="817"/>
      <c r="Z101" s="793"/>
      <c r="AA101" s="286"/>
      <c r="AB101" s="187"/>
      <c r="AC101" s="297"/>
      <c r="AD101" s="297"/>
      <c r="AE101" s="297"/>
      <c r="AF101" s="316">
        <f ca="1">OFFSET(AF101,-1,0)</f>
        <v>0</v>
      </c>
      <c r="AG101" s="297"/>
      <c r="AH101" s="297"/>
      <c r="AI101" s="297"/>
      <c r="AJ101" s="297"/>
      <c r="AK101" s="297"/>
      <c r="AL101" s="297"/>
      <c r="AM101" s="297"/>
      <c r="AN101" s="297"/>
    </row>
    <row r="102" spans="7:40" s="35" customFormat="1" ht="15" hidden="1" customHeight="1">
      <c r="G102" s="202"/>
      <c r="H102" s="200"/>
      <c r="I102" s="820"/>
      <c r="J102" s="732"/>
      <c r="K102" s="203"/>
      <c r="L102" s="199"/>
      <c r="M102" s="229" t="s">
        <v>890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</row>
    <row r="103" spans="7:40" ht="15" hidden="1" customHeight="1">
      <c r="G103" s="202"/>
      <c r="H103" s="201"/>
      <c r="I103" s="820"/>
      <c r="J103" s="303"/>
      <c r="K103" s="180"/>
      <c r="L103" s="199"/>
      <c r="M103" s="176" t="s">
        <v>874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8"/>
      <c r="AA103" s="278"/>
      <c r="AB103" s="187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</row>
    <row r="104" spans="7:40" ht="15" hidden="1" customHeight="1">
      <c r="G104" s="201"/>
      <c r="H104" s="201"/>
      <c r="I104" s="304"/>
      <c r="J104" s="85"/>
      <c r="K104" s="180"/>
      <c r="L104" s="112"/>
      <c r="M104" s="175" t="s">
        <v>859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79"/>
      <c r="AA104" s="279"/>
      <c r="AB104" s="187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5"/>
      <c r="AA105" s="275"/>
      <c r="AB105" s="187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865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6"/>
      <c r="AA106" s="276"/>
      <c r="AB106" s="187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866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7"/>
      <c r="AA107" s="277"/>
      <c r="AB107" s="187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867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0"/>
      <c r="AA108" s="280"/>
      <c r="AB108" s="187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7"/>
      <c r="O109" s="192"/>
      <c r="P109" s="266"/>
      <c r="Q109" s="266"/>
      <c r="R109" s="266"/>
      <c r="S109" s="266"/>
      <c r="T109" s="266"/>
      <c r="U109" s="266"/>
      <c r="V109" s="266"/>
      <c r="W109" s="80"/>
      <c r="X109" s="305" t="s">
        <v>933</v>
      </c>
      <c r="Y109" s="80"/>
      <c r="Z109" s="125" t="s">
        <v>934</v>
      </c>
      <c r="AA109" s="126"/>
      <c r="AB109" s="288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861</v>
      </c>
      <c r="I112" s="34" t="s">
        <v>918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942</v>
      </c>
      <c r="M114" s="204" t="s">
        <v>869</v>
      </c>
      <c r="N114" s="204"/>
      <c r="O114" s="778"/>
      <c r="P114" s="779"/>
      <c r="Q114" s="779"/>
      <c r="R114" s="779"/>
      <c r="S114" s="779"/>
      <c r="T114" s="779"/>
      <c r="U114" s="779"/>
      <c r="V114" s="780"/>
      <c r="W114" s="188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</row>
    <row r="115" spans="7:35" s="35" customFormat="1" ht="15" hidden="1" customHeight="1">
      <c r="G115" s="179"/>
      <c r="H115" s="178"/>
      <c r="I115" s="178"/>
      <c r="J115" s="181"/>
      <c r="L115" s="170" t="s">
        <v>1144</v>
      </c>
      <c r="M115" s="159" t="s">
        <v>864</v>
      </c>
      <c r="N115" s="272"/>
      <c r="O115" s="778"/>
      <c r="P115" s="779"/>
      <c r="Q115" s="779"/>
      <c r="R115" s="779"/>
      <c r="S115" s="779"/>
      <c r="T115" s="779"/>
      <c r="U115" s="779"/>
      <c r="V115" s="780"/>
      <c r="W115" s="188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</row>
    <row r="116" spans="7:35" s="35" customFormat="1" ht="15" hidden="1" customHeight="1">
      <c r="G116" s="179"/>
      <c r="H116" s="178"/>
      <c r="I116" s="178"/>
      <c r="J116" s="181"/>
      <c r="L116" s="170" t="s">
        <v>854</v>
      </c>
      <c r="M116" s="160" t="s">
        <v>853</v>
      </c>
      <c r="N116" s="273"/>
      <c r="O116" s="778"/>
      <c r="P116" s="779"/>
      <c r="Q116" s="779"/>
      <c r="R116" s="779"/>
      <c r="S116" s="779"/>
      <c r="T116" s="779"/>
      <c r="U116" s="779"/>
      <c r="V116" s="780"/>
      <c r="W116" s="188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</row>
    <row r="117" spans="7:35" s="35" customFormat="1" ht="15" hidden="1" customHeight="1">
      <c r="G117" s="179"/>
      <c r="H117" s="178"/>
      <c r="I117" s="178"/>
      <c r="J117" s="181"/>
      <c r="L117" s="170" t="s">
        <v>857</v>
      </c>
      <c r="M117" s="161" t="s">
        <v>871</v>
      </c>
      <c r="N117" s="274"/>
      <c r="O117" s="778"/>
      <c r="P117" s="779"/>
      <c r="Q117" s="779"/>
      <c r="R117" s="779"/>
      <c r="S117" s="779"/>
      <c r="T117" s="779"/>
      <c r="U117" s="779"/>
      <c r="V117" s="780"/>
      <c r="W117" s="188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</row>
    <row r="118" spans="7:35" s="35" customFormat="1" ht="24.95" hidden="1" customHeight="1">
      <c r="G118" s="180"/>
      <c r="H118" s="178"/>
      <c r="I118" s="731"/>
      <c r="J118" s="181"/>
      <c r="L118" s="170"/>
      <c r="M118" s="172"/>
      <c r="N118" s="191"/>
      <c r="O118" s="283"/>
      <c r="P118" s="268"/>
      <c r="Q118" s="268"/>
      <c r="R118" s="268"/>
      <c r="S118" s="268"/>
      <c r="T118" s="268"/>
      <c r="U118" s="268"/>
      <c r="V118" s="269"/>
      <c r="W118" s="190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</row>
    <row r="119" spans="7:35" s="35" customFormat="1" ht="15" hidden="1" customHeight="1">
      <c r="G119" s="182"/>
      <c r="H119" s="178"/>
      <c r="I119" s="731"/>
      <c r="J119" s="732"/>
      <c r="L119" s="170" t="s">
        <v>868</v>
      </c>
      <c r="M119" s="173" t="s">
        <v>856</v>
      </c>
      <c r="N119" s="271"/>
      <c r="O119" s="795"/>
      <c r="P119" s="796"/>
      <c r="Q119" s="796"/>
      <c r="R119" s="796"/>
      <c r="S119" s="796"/>
      <c r="T119" s="796"/>
      <c r="U119" s="796"/>
      <c r="V119" s="797"/>
      <c r="W119" s="188"/>
      <c r="X119" s="297"/>
      <c r="Y119" s="316" t="str">
        <f>strCheckUnique(Z119:Z122)</f>
        <v/>
      </c>
      <c r="Z119" s="297"/>
      <c r="AA119" s="316"/>
      <c r="AB119" s="297"/>
      <c r="AC119" s="297"/>
      <c r="AD119" s="297"/>
      <c r="AE119" s="297"/>
      <c r="AF119" s="297"/>
      <c r="AG119" s="297"/>
      <c r="AH119" s="297"/>
      <c r="AI119" s="297"/>
    </row>
    <row r="120" spans="7:35" s="35" customFormat="1" ht="17.100000000000001" hidden="1" customHeight="1">
      <c r="G120" s="182"/>
      <c r="H120" s="178">
        <v>1</v>
      </c>
      <c r="I120" s="731"/>
      <c r="J120" s="732"/>
      <c r="K120" s="203"/>
      <c r="L120" s="171"/>
      <c r="M120" s="174"/>
      <c r="N120" s="205"/>
      <c r="O120" s="192"/>
      <c r="P120" s="192"/>
      <c r="Q120" s="192"/>
      <c r="R120" s="786"/>
      <c r="S120" s="792" t="s">
        <v>933</v>
      </c>
      <c r="T120" s="786"/>
      <c r="U120" s="792" t="s">
        <v>934</v>
      </c>
      <c r="V120" s="185"/>
      <c r="W120" s="188"/>
      <c r="X120" s="297" t="str">
        <f>strCheckDate(O121:V121)</f>
        <v/>
      </c>
      <c r="Y120" s="316"/>
      <c r="Z120" s="316" t="str">
        <f>IF(M120="","",M120 )</f>
        <v/>
      </c>
      <c r="AA120" s="316"/>
      <c r="AB120" s="316"/>
      <c r="AC120" s="316"/>
      <c r="AD120" s="297"/>
      <c r="AE120" s="297"/>
      <c r="AF120" s="297"/>
      <c r="AG120" s="297"/>
      <c r="AH120" s="297"/>
      <c r="AI120" s="297"/>
    </row>
    <row r="121" spans="7:35" s="35" customFormat="1" ht="0.2" hidden="1" customHeight="1">
      <c r="G121" s="182"/>
      <c r="H121" s="178"/>
      <c r="I121" s="731"/>
      <c r="J121" s="732"/>
      <c r="K121" s="203"/>
      <c r="L121" s="194"/>
      <c r="M121" s="205"/>
      <c r="N121" s="205"/>
      <c r="O121" s="205"/>
      <c r="P121" s="205"/>
      <c r="Q121" s="296" t="str">
        <f>R120 &amp; "-" &amp; T120</f>
        <v>-</v>
      </c>
      <c r="R121" s="787"/>
      <c r="S121" s="793"/>
      <c r="T121" s="787"/>
      <c r="U121" s="793"/>
      <c r="V121" s="185"/>
      <c r="W121" s="190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</row>
    <row r="122" spans="7:35" ht="15" hidden="1" customHeight="1">
      <c r="G122" s="182"/>
      <c r="H122" s="180"/>
      <c r="I122" s="731"/>
      <c r="J122" s="732"/>
      <c r="K122" s="180"/>
      <c r="L122" s="112"/>
      <c r="M122" s="176" t="s">
        <v>874</v>
      </c>
      <c r="N122" s="176"/>
      <c r="O122" s="176"/>
      <c r="P122" s="176"/>
      <c r="Q122" s="176"/>
      <c r="R122" s="176"/>
      <c r="S122" s="176"/>
      <c r="T122" s="176"/>
      <c r="U122" s="278"/>
      <c r="V122" s="158"/>
      <c r="W122" s="18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</row>
    <row r="123" spans="7:35" ht="15" hidden="1" customHeight="1">
      <c r="G123" s="180"/>
      <c r="H123" s="180"/>
      <c r="I123" s="731"/>
      <c r="J123" s="85"/>
      <c r="K123" s="180"/>
      <c r="L123" s="112"/>
      <c r="M123" s="175" t="s">
        <v>859</v>
      </c>
      <c r="N123" s="175"/>
      <c r="O123" s="175"/>
      <c r="P123" s="175"/>
      <c r="Q123" s="175"/>
      <c r="R123" s="175"/>
      <c r="S123" s="175"/>
      <c r="T123" s="175"/>
      <c r="U123" s="279"/>
      <c r="V123" s="158"/>
      <c r="W123" s="187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5"/>
      <c r="V124" s="158"/>
      <c r="W124" s="187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865</v>
      </c>
      <c r="N125" s="163"/>
      <c r="O125" s="163"/>
      <c r="P125" s="163"/>
      <c r="Q125" s="163"/>
      <c r="R125" s="163"/>
      <c r="S125" s="163"/>
      <c r="T125" s="163"/>
      <c r="U125" s="276"/>
      <c r="V125" s="158"/>
      <c r="W125" s="187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866</v>
      </c>
      <c r="N126" s="162"/>
      <c r="O126" s="162"/>
      <c r="P126" s="162"/>
      <c r="Q126" s="162"/>
      <c r="R126" s="162"/>
      <c r="S126" s="162"/>
      <c r="T126" s="162"/>
      <c r="U126" s="277"/>
      <c r="V126" s="158"/>
      <c r="W126" s="187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867</v>
      </c>
      <c r="N127" s="177"/>
      <c r="O127" s="177"/>
      <c r="P127" s="177"/>
      <c r="Q127" s="177"/>
      <c r="R127" s="177"/>
      <c r="S127" s="177"/>
      <c r="T127" s="177"/>
      <c r="U127" s="280"/>
      <c r="V127" s="158"/>
      <c r="W127" s="187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</row>
    <row r="128" spans="7:35" ht="17.100000000000001" hidden="1" customHeight="1"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</row>
    <row r="129" spans="7:35" s="34" customFormat="1" ht="17.100000000000001" hidden="1" customHeight="1">
      <c r="G129" s="34" t="s">
        <v>861</v>
      </c>
      <c r="I129" s="34" t="s">
        <v>1032</v>
      </c>
      <c r="V129" s="183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322"/>
    </row>
    <row r="130" spans="7:35" ht="17.100000000000001" hidden="1" customHeight="1">
      <c r="T130" s="127"/>
      <c r="U130" s="42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</row>
    <row r="131" spans="7:35" ht="16.5" hidden="1" customHeight="1">
      <c r="G131" s="180"/>
      <c r="H131" s="180"/>
      <c r="I131" s="180"/>
      <c r="J131" s="180"/>
      <c r="K131" s="180"/>
      <c r="L131" s="208" t="s">
        <v>942</v>
      </c>
      <c r="M131" s="204" t="s">
        <v>869</v>
      </c>
      <c r="N131" s="204"/>
      <c r="O131" s="778"/>
      <c r="P131" s="779"/>
      <c r="Q131" s="779"/>
      <c r="R131" s="779"/>
      <c r="S131" s="779"/>
      <c r="T131" s="779"/>
      <c r="U131" s="779"/>
      <c r="V131" s="780"/>
      <c r="W131" s="188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</row>
    <row r="132" spans="7:35" s="35" customFormat="1" ht="15" hidden="1" customHeight="1">
      <c r="G132" s="179"/>
      <c r="H132" s="178"/>
      <c r="I132" s="178"/>
      <c r="J132" s="181"/>
      <c r="L132" s="170" t="s">
        <v>1144</v>
      </c>
      <c r="M132" s="159" t="s">
        <v>864</v>
      </c>
      <c r="N132" s="272"/>
      <c r="O132" s="778"/>
      <c r="P132" s="779"/>
      <c r="Q132" s="779"/>
      <c r="R132" s="779"/>
      <c r="S132" s="779"/>
      <c r="T132" s="779"/>
      <c r="U132" s="779"/>
      <c r="V132" s="780"/>
      <c r="W132" s="188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</row>
    <row r="133" spans="7:35" s="35" customFormat="1" ht="15" hidden="1" customHeight="1">
      <c r="G133" s="179"/>
      <c r="H133" s="178"/>
      <c r="I133" s="178"/>
      <c r="J133" s="181"/>
      <c r="L133" s="170" t="s">
        <v>854</v>
      </c>
      <c r="M133" s="160" t="s">
        <v>853</v>
      </c>
      <c r="N133" s="273"/>
      <c r="O133" s="778"/>
      <c r="P133" s="779"/>
      <c r="Q133" s="779"/>
      <c r="R133" s="779"/>
      <c r="S133" s="779"/>
      <c r="T133" s="779"/>
      <c r="U133" s="779"/>
      <c r="V133" s="780"/>
      <c r="W133" s="188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</row>
    <row r="134" spans="7:35" s="35" customFormat="1" ht="15" hidden="1" customHeight="1">
      <c r="G134" s="179"/>
      <c r="H134" s="178"/>
      <c r="I134" s="178"/>
      <c r="J134" s="181"/>
      <c r="L134" s="170" t="s">
        <v>857</v>
      </c>
      <c r="M134" s="161" t="s">
        <v>871</v>
      </c>
      <c r="N134" s="274"/>
      <c r="O134" s="778"/>
      <c r="P134" s="779"/>
      <c r="Q134" s="779"/>
      <c r="R134" s="779"/>
      <c r="S134" s="779"/>
      <c r="T134" s="779"/>
      <c r="U134" s="779"/>
      <c r="V134" s="780"/>
      <c r="W134" s="188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</row>
    <row r="135" spans="7:35" s="35" customFormat="1" ht="24.95" hidden="1" customHeight="1">
      <c r="G135" s="180"/>
      <c r="H135" s="178"/>
      <c r="I135" s="731"/>
      <c r="J135" s="181"/>
      <c r="L135" s="170"/>
      <c r="M135" s="172"/>
      <c r="N135" s="191"/>
      <c r="O135" s="283"/>
      <c r="P135" s="268"/>
      <c r="Q135" s="268"/>
      <c r="R135" s="268"/>
      <c r="S135" s="268"/>
      <c r="T135" s="268"/>
      <c r="U135" s="268"/>
      <c r="V135" s="269"/>
      <c r="W135" s="190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</row>
    <row r="136" spans="7:35" s="35" customFormat="1" ht="15" hidden="1" customHeight="1">
      <c r="G136" s="182"/>
      <c r="H136" s="178"/>
      <c r="I136" s="731"/>
      <c r="J136" s="732"/>
      <c r="L136" s="170" t="s">
        <v>868</v>
      </c>
      <c r="M136" s="173" t="s">
        <v>856</v>
      </c>
      <c r="N136" s="271"/>
      <c r="O136" s="795"/>
      <c r="P136" s="796"/>
      <c r="Q136" s="796"/>
      <c r="R136" s="796"/>
      <c r="S136" s="796"/>
      <c r="T136" s="796"/>
      <c r="U136" s="796"/>
      <c r="V136" s="797"/>
      <c r="W136" s="188"/>
      <c r="X136" s="297"/>
      <c r="Y136" s="316" t="str">
        <f>strCheckUnique(Z136:Z139)</f>
        <v/>
      </c>
      <c r="Z136" s="297"/>
      <c r="AA136" s="316"/>
      <c r="AB136" s="297"/>
      <c r="AC136" s="297"/>
      <c r="AD136" s="297"/>
      <c r="AE136" s="297"/>
      <c r="AF136" s="297"/>
      <c r="AG136" s="297"/>
      <c r="AH136" s="297"/>
      <c r="AI136" s="297"/>
    </row>
    <row r="137" spans="7:35" s="35" customFormat="1" ht="17.100000000000001" hidden="1" customHeight="1">
      <c r="G137" s="182"/>
      <c r="H137" s="178">
        <v>1</v>
      </c>
      <c r="I137" s="731"/>
      <c r="J137" s="732"/>
      <c r="K137" s="203"/>
      <c r="L137" s="171"/>
      <c r="M137" s="174"/>
      <c r="N137" s="205"/>
      <c r="O137" s="192"/>
      <c r="P137" s="192"/>
      <c r="Q137" s="192"/>
      <c r="R137" s="786"/>
      <c r="S137" s="792" t="s">
        <v>933</v>
      </c>
      <c r="T137" s="786"/>
      <c r="U137" s="792" t="s">
        <v>934</v>
      </c>
      <c r="V137" s="185"/>
      <c r="W137" s="188"/>
      <c r="X137" s="297" t="str">
        <f>strCheckDate(O138:V138)</f>
        <v/>
      </c>
      <c r="Y137" s="316"/>
      <c r="Z137" s="316" t="str">
        <f>IF(M137="","",M137 )</f>
        <v/>
      </c>
      <c r="AA137" s="316"/>
      <c r="AB137" s="316"/>
      <c r="AC137" s="316"/>
      <c r="AD137" s="297"/>
      <c r="AE137" s="297"/>
      <c r="AF137" s="297"/>
      <c r="AG137" s="297"/>
      <c r="AH137" s="297"/>
      <c r="AI137" s="297"/>
    </row>
    <row r="138" spans="7:35" s="35" customFormat="1" ht="0.2" hidden="1" customHeight="1">
      <c r="G138" s="182"/>
      <c r="H138" s="178"/>
      <c r="I138" s="731"/>
      <c r="J138" s="732"/>
      <c r="K138" s="203"/>
      <c r="L138" s="194"/>
      <c r="M138" s="205"/>
      <c r="N138" s="205"/>
      <c r="O138" s="205"/>
      <c r="P138" s="205"/>
      <c r="Q138" s="296" t="str">
        <f>R137 &amp; "-" &amp; T137</f>
        <v>-</v>
      </c>
      <c r="R138" s="787"/>
      <c r="S138" s="793"/>
      <c r="T138" s="787"/>
      <c r="U138" s="793"/>
      <c r="V138" s="185"/>
      <c r="W138" s="190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</row>
    <row r="139" spans="7:35" ht="15" hidden="1" customHeight="1">
      <c r="G139" s="182"/>
      <c r="H139" s="180"/>
      <c r="I139" s="731"/>
      <c r="J139" s="732"/>
      <c r="K139" s="180"/>
      <c r="L139" s="112"/>
      <c r="M139" s="176" t="s">
        <v>874</v>
      </c>
      <c r="N139" s="176"/>
      <c r="O139" s="176"/>
      <c r="P139" s="176"/>
      <c r="Q139" s="176"/>
      <c r="R139" s="176"/>
      <c r="S139" s="176"/>
      <c r="T139" s="176"/>
      <c r="U139" s="278"/>
      <c r="V139" s="158"/>
      <c r="W139" s="18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</row>
    <row r="140" spans="7:35" ht="15" hidden="1" customHeight="1">
      <c r="G140" s="180"/>
      <c r="H140" s="180"/>
      <c r="I140" s="731"/>
      <c r="J140" s="85"/>
      <c r="K140" s="180"/>
      <c r="L140" s="112"/>
      <c r="M140" s="175" t="s">
        <v>859</v>
      </c>
      <c r="N140" s="175"/>
      <c r="O140" s="175"/>
      <c r="P140" s="175"/>
      <c r="Q140" s="175"/>
      <c r="R140" s="175"/>
      <c r="S140" s="175"/>
      <c r="T140" s="175"/>
      <c r="U140" s="279"/>
      <c r="V140" s="158"/>
      <c r="W140" s="187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5"/>
      <c r="V141" s="158"/>
      <c r="W141" s="187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865</v>
      </c>
      <c r="N142" s="163"/>
      <c r="O142" s="163"/>
      <c r="P142" s="163"/>
      <c r="Q142" s="163"/>
      <c r="R142" s="163"/>
      <c r="S142" s="163"/>
      <c r="T142" s="163"/>
      <c r="U142" s="276"/>
      <c r="V142" s="158"/>
      <c r="W142" s="187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866</v>
      </c>
      <c r="N143" s="162"/>
      <c r="O143" s="162"/>
      <c r="P143" s="162"/>
      <c r="Q143" s="162"/>
      <c r="R143" s="162"/>
      <c r="S143" s="162"/>
      <c r="T143" s="162"/>
      <c r="U143" s="277"/>
      <c r="V143" s="158"/>
      <c r="W143" s="187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867</v>
      </c>
      <c r="N144" s="177"/>
      <c r="O144" s="177"/>
      <c r="P144" s="177"/>
      <c r="Q144" s="177"/>
      <c r="R144" s="177"/>
      <c r="S144" s="177"/>
      <c r="T144" s="177"/>
      <c r="U144" s="280"/>
      <c r="V144" s="158"/>
      <c r="W144" s="187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</row>
    <row r="145" spans="7:35" ht="17.100000000000001" hidden="1" customHeight="1"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</row>
    <row r="146" spans="7:35" s="34" customFormat="1" ht="17.100000000000001" hidden="1" customHeight="1">
      <c r="G146" s="34" t="s">
        <v>861</v>
      </c>
      <c r="I146" s="34" t="s">
        <v>1033</v>
      </c>
      <c r="V146" s="183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</row>
    <row r="147" spans="7:35" ht="17.100000000000001" hidden="1" customHeight="1">
      <c r="T147" s="127"/>
      <c r="U147" s="42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</row>
    <row r="148" spans="7:35" ht="16.5" hidden="1" customHeight="1">
      <c r="G148" s="180"/>
      <c r="H148" s="180"/>
      <c r="I148" s="180"/>
      <c r="J148" s="180"/>
      <c r="K148" s="180"/>
      <c r="L148" s="208" t="s">
        <v>942</v>
      </c>
      <c r="M148" s="204" t="s">
        <v>869</v>
      </c>
      <c r="N148" s="204"/>
      <c r="O148" s="778"/>
      <c r="P148" s="779"/>
      <c r="Q148" s="779"/>
      <c r="R148" s="779"/>
      <c r="S148" s="779"/>
      <c r="T148" s="779"/>
      <c r="U148" s="779"/>
      <c r="V148" s="780"/>
      <c r="W148" s="188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</row>
    <row r="149" spans="7:35" s="35" customFormat="1" ht="15" hidden="1" customHeight="1">
      <c r="G149" s="179"/>
      <c r="H149" s="178"/>
      <c r="I149" s="178"/>
      <c r="J149" s="181"/>
      <c r="L149" s="170" t="s">
        <v>1144</v>
      </c>
      <c r="M149" s="159" t="s">
        <v>864</v>
      </c>
      <c r="N149" s="272"/>
      <c r="O149" s="778"/>
      <c r="P149" s="779"/>
      <c r="Q149" s="779"/>
      <c r="R149" s="779"/>
      <c r="S149" s="779"/>
      <c r="T149" s="779"/>
      <c r="U149" s="779"/>
      <c r="V149" s="780"/>
      <c r="W149" s="188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</row>
    <row r="150" spans="7:35" s="35" customFormat="1" ht="15" hidden="1" customHeight="1">
      <c r="G150" s="179"/>
      <c r="H150" s="178"/>
      <c r="I150" s="178"/>
      <c r="J150" s="181"/>
      <c r="L150" s="170" t="s">
        <v>854</v>
      </c>
      <c r="M150" s="160" t="s">
        <v>853</v>
      </c>
      <c r="N150" s="273"/>
      <c r="O150" s="778"/>
      <c r="P150" s="779"/>
      <c r="Q150" s="779"/>
      <c r="R150" s="779"/>
      <c r="S150" s="779"/>
      <c r="T150" s="779"/>
      <c r="U150" s="779"/>
      <c r="V150" s="780"/>
      <c r="W150" s="188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</row>
    <row r="151" spans="7:35" s="35" customFormat="1" ht="15" hidden="1" customHeight="1">
      <c r="G151" s="179"/>
      <c r="H151" s="178"/>
      <c r="I151" s="178"/>
      <c r="J151" s="181"/>
      <c r="L151" s="170" t="s">
        <v>857</v>
      </c>
      <c r="M151" s="161" t="s">
        <v>871</v>
      </c>
      <c r="N151" s="274"/>
      <c r="O151" s="778"/>
      <c r="P151" s="779"/>
      <c r="Q151" s="779"/>
      <c r="R151" s="779"/>
      <c r="S151" s="779"/>
      <c r="T151" s="779"/>
      <c r="U151" s="779"/>
      <c r="V151" s="780"/>
      <c r="W151" s="188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</row>
    <row r="152" spans="7:35" s="35" customFormat="1" ht="24.95" hidden="1" customHeight="1">
      <c r="G152" s="180"/>
      <c r="H152" s="178"/>
      <c r="I152" s="731"/>
      <c r="J152" s="181"/>
      <c r="L152" s="170" t="s">
        <v>858</v>
      </c>
      <c r="M152" s="172" t="s">
        <v>855</v>
      </c>
      <c r="N152" s="191"/>
      <c r="O152" s="727"/>
      <c r="P152" s="728"/>
      <c r="Q152" s="728"/>
      <c r="R152" s="728"/>
      <c r="S152" s="728"/>
      <c r="T152" s="728"/>
      <c r="U152" s="728"/>
      <c r="V152" s="729"/>
      <c r="W152" s="188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</row>
    <row r="153" spans="7:35" s="35" customFormat="1" ht="15" hidden="1" customHeight="1">
      <c r="G153" s="182"/>
      <c r="H153" s="178"/>
      <c r="I153" s="731"/>
      <c r="J153" s="732"/>
      <c r="L153" s="170" t="s">
        <v>868</v>
      </c>
      <c r="M153" s="173" t="s">
        <v>856</v>
      </c>
      <c r="N153" s="271"/>
      <c r="O153" s="795"/>
      <c r="P153" s="796"/>
      <c r="Q153" s="796"/>
      <c r="R153" s="796"/>
      <c r="S153" s="796"/>
      <c r="T153" s="796"/>
      <c r="U153" s="796"/>
      <c r="V153" s="797"/>
      <c r="W153" s="188"/>
      <c r="X153" s="297"/>
      <c r="Y153" s="316" t="str">
        <f>strCheckUnique(Z153:Z156)</f>
        <v/>
      </c>
      <c r="Z153" s="297"/>
      <c r="AA153" s="316"/>
      <c r="AB153" s="297"/>
      <c r="AC153" s="297"/>
      <c r="AD153" s="297"/>
      <c r="AE153" s="297"/>
      <c r="AF153" s="297"/>
      <c r="AG153" s="297"/>
      <c r="AH153" s="297"/>
      <c r="AI153" s="297"/>
    </row>
    <row r="154" spans="7:35" s="35" customFormat="1" ht="15.75" hidden="1" customHeight="1">
      <c r="G154" s="182"/>
      <c r="H154" s="178">
        <v>1</v>
      </c>
      <c r="I154" s="731"/>
      <c r="J154" s="732"/>
      <c r="K154" s="203"/>
      <c r="L154" s="171"/>
      <c r="M154" s="174"/>
      <c r="N154" s="205"/>
      <c r="O154" s="323"/>
      <c r="P154" s="192"/>
      <c r="Q154" s="192"/>
      <c r="R154" s="786"/>
      <c r="S154" s="792" t="s">
        <v>933</v>
      </c>
      <c r="T154" s="786"/>
      <c r="U154" s="792" t="s">
        <v>934</v>
      </c>
      <c r="V154" s="185"/>
      <c r="W154" s="188"/>
      <c r="X154" s="297" t="str">
        <f>strCheckDate(O155:V155)</f>
        <v/>
      </c>
      <c r="Y154" s="316"/>
      <c r="Z154" s="316" t="str">
        <f>IF(M154="","",M154 )</f>
        <v/>
      </c>
      <c r="AA154" s="316"/>
      <c r="AB154" s="316"/>
      <c r="AC154" s="316"/>
      <c r="AD154" s="297"/>
      <c r="AE154" s="297"/>
      <c r="AF154" s="297"/>
      <c r="AG154" s="297"/>
      <c r="AH154" s="297"/>
      <c r="AI154" s="297"/>
    </row>
    <row r="155" spans="7:35" s="35" customFormat="1" ht="0.2" hidden="1" customHeight="1">
      <c r="G155" s="182"/>
      <c r="H155" s="178"/>
      <c r="I155" s="731"/>
      <c r="J155" s="732"/>
      <c r="K155" s="203"/>
      <c r="L155" s="194"/>
      <c r="M155" s="205"/>
      <c r="N155" s="205"/>
      <c r="O155" s="205"/>
      <c r="P155" s="205"/>
      <c r="Q155" s="296" t="str">
        <f>R154 &amp; "-" &amp; T154</f>
        <v>-</v>
      </c>
      <c r="R155" s="787"/>
      <c r="S155" s="793"/>
      <c r="T155" s="787"/>
      <c r="U155" s="793"/>
      <c r="V155" s="185"/>
      <c r="W155" s="190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</row>
    <row r="156" spans="7:35" ht="15" hidden="1" customHeight="1">
      <c r="G156" s="182"/>
      <c r="H156" s="180"/>
      <c r="I156" s="731"/>
      <c r="J156" s="732"/>
      <c r="K156" s="180"/>
      <c r="L156" s="112"/>
      <c r="M156" s="176" t="s">
        <v>874</v>
      </c>
      <c r="N156" s="176"/>
      <c r="O156" s="176"/>
      <c r="P156" s="176"/>
      <c r="Q156" s="176"/>
      <c r="R156" s="176"/>
      <c r="S156" s="176"/>
      <c r="T156" s="176"/>
      <c r="U156" s="278"/>
      <c r="V156" s="158"/>
      <c r="W156" s="18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</row>
    <row r="157" spans="7:35" ht="15" hidden="1" customHeight="1">
      <c r="G157" s="180"/>
      <c r="H157" s="180"/>
      <c r="I157" s="731"/>
      <c r="J157" s="85"/>
      <c r="K157" s="180"/>
      <c r="L157" s="112"/>
      <c r="M157" s="175" t="s">
        <v>859</v>
      </c>
      <c r="N157" s="175"/>
      <c r="O157" s="175"/>
      <c r="P157" s="175"/>
      <c r="Q157" s="175"/>
      <c r="R157" s="175"/>
      <c r="S157" s="175"/>
      <c r="T157" s="175"/>
      <c r="U157" s="279"/>
      <c r="V157" s="158"/>
      <c r="W157" s="187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860</v>
      </c>
      <c r="N158" s="164"/>
      <c r="O158" s="164"/>
      <c r="P158" s="164"/>
      <c r="Q158" s="164"/>
      <c r="R158" s="164"/>
      <c r="S158" s="164"/>
      <c r="T158" s="164"/>
      <c r="U158" s="275"/>
      <c r="V158" s="158"/>
      <c r="W158" s="187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865</v>
      </c>
      <c r="N159" s="163"/>
      <c r="O159" s="163"/>
      <c r="P159" s="163"/>
      <c r="Q159" s="163"/>
      <c r="R159" s="163"/>
      <c r="S159" s="163"/>
      <c r="T159" s="163"/>
      <c r="U159" s="276"/>
      <c r="V159" s="158"/>
      <c r="W159" s="187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866</v>
      </c>
      <c r="N160" s="162"/>
      <c r="O160" s="162"/>
      <c r="P160" s="162"/>
      <c r="Q160" s="162"/>
      <c r="R160" s="162"/>
      <c r="S160" s="162"/>
      <c r="T160" s="162"/>
      <c r="U160" s="277"/>
      <c r="V160" s="158"/>
      <c r="W160" s="187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867</v>
      </c>
      <c r="N161" s="177"/>
      <c r="O161" s="177"/>
      <c r="P161" s="177"/>
      <c r="Q161" s="177"/>
      <c r="R161" s="177"/>
      <c r="S161" s="177"/>
      <c r="T161" s="177"/>
      <c r="U161" s="280"/>
      <c r="V161" s="158"/>
      <c r="W161" s="187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</row>
    <row r="163" spans="1:50" s="34" customFormat="1" ht="17.100000000000001" customHeight="1">
      <c r="A163" s="34" t="s">
        <v>861</v>
      </c>
      <c r="C163" s="34" t="s">
        <v>1057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45">
        <v>1</v>
      </c>
      <c r="B166" s="297"/>
      <c r="C166" s="297"/>
      <c r="D166" s="297"/>
      <c r="E166" s="297"/>
      <c r="F166" s="319"/>
      <c r="G166" s="319"/>
      <c r="H166" s="319"/>
      <c r="I166" s="96"/>
      <c r="J166" s="86"/>
      <c r="K166" s="86"/>
      <c r="L166" s="338">
        <f>mergeValue(A166)</f>
        <v>1</v>
      </c>
      <c r="M166" s="204" t="s">
        <v>869</v>
      </c>
      <c r="N166" s="788"/>
      <c r="O166" s="789"/>
      <c r="P166" s="789"/>
      <c r="Q166" s="789"/>
      <c r="R166" s="789"/>
      <c r="S166" s="789"/>
      <c r="T166" s="789"/>
      <c r="U166" s="789"/>
      <c r="V166" s="789"/>
      <c r="W166" s="789"/>
      <c r="X166" s="789"/>
      <c r="Y166" s="789"/>
      <c r="Z166" s="789"/>
      <c r="AA166" s="789"/>
      <c r="AB166" s="789"/>
      <c r="AC166" s="789"/>
      <c r="AD166" s="789"/>
      <c r="AE166" s="789"/>
      <c r="AF166" s="789"/>
      <c r="AG166" s="789"/>
      <c r="AH166" s="789"/>
      <c r="AI166" s="789"/>
      <c r="AJ166" s="789"/>
      <c r="AK166" s="789"/>
      <c r="AL166" s="764"/>
      <c r="AM166" s="581" t="s">
        <v>1390</v>
      </c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</row>
    <row r="167" spans="1:50" s="35" customFormat="1" ht="22.5">
      <c r="A167" s="745"/>
      <c r="B167" s="745">
        <v>1</v>
      </c>
      <c r="C167" s="297"/>
      <c r="D167" s="297"/>
      <c r="E167" s="297"/>
      <c r="F167" s="347"/>
      <c r="G167" s="348"/>
      <c r="H167" s="348"/>
      <c r="I167" s="218"/>
      <c r="J167" s="46"/>
      <c r="L167" s="338" t="str">
        <f>mergeValue(A167) &amp;"."&amp; mergeValue(B167)</f>
        <v>1.1</v>
      </c>
      <c r="M167" s="159" t="s">
        <v>864</v>
      </c>
      <c r="N167" s="790"/>
      <c r="O167" s="791"/>
      <c r="P167" s="791"/>
      <c r="Q167" s="791"/>
      <c r="R167" s="791"/>
      <c r="S167" s="791"/>
      <c r="T167" s="791"/>
      <c r="U167" s="791"/>
      <c r="V167" s="791"/>
      <c r="W167" s="791"/>
      <c r="X167" s="791"/>
      <c r="Y167" s="791"/>
      <c r="Z167" s="791"/>
      <c r="AA167" s="791"/>
      <c r="AB167" s="791"/>
      <c r="AC167" s="791"/>
      <c r="AD167" s="791"/>
      <c r="AE167" s="791"/>
      <c r="AF167" s="791"/>
      <c r="AG167" s="791"/>
      <c r="AH167" s="791"/>
      <c r="AI167" s="791"/>
      <c r="AJ167" s="791"/>
      <c r="AK167" s="791"/>
      <c r="AL167" s="761"/>
      <c r="AM167" s="547" t="s">
        <v>1391</v>
      </c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</row>
    <row r="168" spans="1:50" s="35" customFormat="1" ht="45">
      <c r="A168" s="745"/>
      <c r="B168" s="745"/>
      <c r="C168" s="745">
        <v>1</v>
      </c>
      <c r="D168" s="297"/>
      <c r="E168" s="297"/>
      <c r="F168" s="347"/>
      <c r="G168" s="348"/>
      <c r="H168" s="348"/>
      <c r="I168" s="218"/>
      <c r="J168" s="46"/>
      <c r="L168" s="338" t="str">
        <f>mergeValue(A168) &amp;"."&amp; mergeValue(B168)&amp;"."&amp; mergeValue(C168)</f>
        <v>1.1.1</v>
      </c>
      <c r="M168" s="160" t="s">
        <v>1248</v>
      </c>
      <c r="N168" s="790"/>
      <c r="O168" s="791"/>
      <c r="P168" s="791"/>
      <c r="Q168" s="791"/>
      <c r="R168" s="791"/>
      <c r="S168" s="791"/>
      <c r="T168" s="791"/>
      <c r="U168" s="791"/>
      <c r="V168" s="791"/>
      <c r="W168" s="791"/>
      <c r="X168" s="791"/>
      <c r="Y168" s="791"/>
      <c r="Z168" s="791"/>
      <c r="AA168" s="791"/>
      <c r="AB168" s="791"/>
      <c r="AC168" s="791"/>
      <c r="AD168" s="791"/>
      <c r="AE168" s="791"/>
      <c r="AF168" s="791"/>
      <c r="AG168" s="791"/>
      <c r="AH168" s="791"/>
      <c r="AI168" s="791"/>
      <c r="AJ168" s="791"/>
      <c r="AK168" s="791"/>
      <c r="AL168" s="761"/>
      <c r="AM168" s="547" t="s">
        <v>57</v>
      </c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</row>
    <row r="169" spans="1:50" s="35" customFormat="1" ht="20.100000000000001" customHeight="1">
      <c r="A169" s="745"/>
      <c r="B169" s="745"/>
      <c r="C169" s="745"/>
      <c r="D169" s="745">
        <v>1</v>
      </c>
      <c r="E169" s="297"/>
      <c r="F169" s="347"/>
      <c r="G169" s="348"/>
      <c r="H169" s="348"/>
      <c r="I169" s="731"/>
      <c r="J169" s="732"/>
      <c r="K169" s="714"/>
      <c r="L169" s="733" t="str">
        <f>mergeValue(A169) &amp;"."&amp; mergeValue(B169)&amp;"."&amp; mergeValue(C169)&amp;"."&amp; mergeValue(D169)</f>
        <v>1.1.1.1</v>
      </c>
      <c r="M169" s="734"/>
      <c r="N169" s="709" t="s">
        <v>933</v>
      </c>
      <c r="O169" s="735"/>
      <c r="P169" s="742" t="s">
        <v>942</v>
      </c>
      <c r="Q169" s="743"/>
      <c r="R169" s="709" t="s">
        <v>934</v>
      </c>
      <c r="S169" s="735"/>
      <c r="T169" s="736">
        <v>1</v>
      </c>
      <c r="U169" s="739"/>
      <c r="V169" s="709" t="s">
        <v>934</v>
      </c>
      <c r="W169" s="735"/>
      <c r="X169" s="736">
        <v>1</v>
      </c>
      <c r="Y169" s="737"/>
      <c r="Z169" s="709" t="s">
        <v>934</v>
      </c>
      <c r="AA169" s="191"/>
      <c r="AB169" s="113">
        <v>1</v>
      </c>
      <c r="AC169" s="418"/>
      <c r="AD169" s="567"/>
      <c r="AE169" s="567"/>
      <c r="AF169" s="567"/>
      <c r="AG169" s="567"/>
      <c r="AH169" s="569"/>
      <c r="AI169" s="305" t="s">
        <v>933</v>
      </c>
      <c r="AJ169" s="569"/>
      <c r="AK169" s="305" t="s">
        <v>934</v>
      </c>
      <c r="AL169" s="281"/>
      <c r="AM169" s="707" t="s">
        <v>1395</v>
      </c>
      <c r="AN169" s="297" t="e">
        <f ca="1">strCheckDateOnDP(AD169:AL169,List06_9_DP)</f>
        <v>#NAME?</v>
      </c>
      <c r="AO169" s="316" t="str">
        <f>IF(AND(COUNTIF(AP165:AP165,AP169)&gt;1,AP169&lt;&gt;""),"ErrUnique:HasDoubleConn","")</f>
        <v/>
      </c>
      <c r="AP169" s="316"/>
      <c r="AQ169" s="316"/>
      <c r="AR169" s="316"/>
      <c r="AS169" s="316"/>
      <c r="AT169" s="316"/>
      <c r="AU169" s="297"/>
      <c r="AV169" s="297"/>
      <c r="AW169" s="297"/>
      <c r="AX169" s="297"/>
    </row>
    <row r="170" spans="1:50" s="35" customFormat="1" ht="20.100000000000001" customHeight="1">
      <c r="A170" s="745"/>
      <c r="B170" s="745"/>
      <c r="C170" s="745"/>
      <c r="D170" s="745"/>
      <c r="E170" s="297"/>
      <c r="F170" s="347"/>
      <c r="G170" s="348"/>
      <c r="H170" s="348"/>
      <c r="I170" s="731"/>
      <c r="J170" s="732"/>
      <c r="K170" s="714"/>
      <c r="L170" s="733"/>
      <c r="M170" s="734"/>
      <c r="N170" s="709"/>
      <c r="O170" s="735"/>
      <c r="P170" s="742"/>
      <c r="Q170" s="743"/>
      <c r="R170" s="709"/>
      <c r="S170" s="735"/>
      <c r="T170" s="736"/>
      <c r="U170" s="740"/>
      <c r="V170" s="709"/>
      <c r="W170" s="735"/>
      <c r="X170" s="736"/>
      <c r="Y170" s="737"/>
      <c r="Z170" s="709"/>
      <c r="AA170" s="440"/>
      <c r="AB170" s="209"/>
      <c r="AC170" s="209"/>
      <c r="AD170" s="260"/>
      <c r="AE170" s="260"/>
      <c r="AF170" s="260"/>
      <c r="AG170" s="299" t="str">
        <f>AH169 &amp; "-" &amp; AJ169</f>
        <v>-</v>
      </c>
      <c r="AH170" s="299"/>
      <c r="AI170" s="299"/>
      <c r="AJ170" s="299"/>
      <c r="AK170" s="299" t="s">
        <v>934</v>
      </c>
      <c r="AL170" s="443"/>
      <c r="AM170" s="707"/>
      <c r="AN170" s="297"/>
      <c r="AO170" s="316"/>
      <c r="AP170" s="316"/>
      <c r="AQ170" s="316"/>
      <c r="AR170" s="316"/>
      <c r="AS170" s="316"/>
      <c r="AT170" s="316"/>
      <c r="AU170" s="297"/>
      <c r="AV170" s="297"/>
      <c r="AW170" s="297"/>
      <c r="AX170" s="297"/>
    </row>
    <row r="171" spans="1:50" s="35" customFormat="1" ht="20.100000000000001" customHeight="1">
      <c r="A171" s="745"/>
      <c r="B171" s="745"/>
      <c r="C171" s="745"/>
      <c r="D171" s="745"/>
      <c r="E171" s="297"/>
      <c r="F171" s="347"/>
      <c r="G171" s="348"/>
      <c r="H171" s="348"/>
      <c r="I171" s="731"/>
      <c r="J171" s="732"/>
      <c r="K171" s="714"/>
      <c r="L171" s="733"/>
      <c r="M171" s="734"/>
      <c r="N171" s="709"/>
      <c r="O171" s="735"/>
      <c r="P171" s="742"/>
      <c r="Q171" s="743"/>
      <c r="R171" s="709"/>
      <c r="S171" s="735"/>
      <c r="T171" s="736"/>
      <c r="U171" s="741"/>
      <c r="V171" s="709"/>
      <c r="W171" s="442"/>
      <c r="X171" s="177"/>
      <c r="Y171" s="209"/>
      <c r="Z171" s="259"/>
      <c r="AA171" s="259"/>
      <c r="AB171" s="259"/>
      <c r="AC171" s="259"/>
      <c r="AD171" s="260"/>
      <c r="AE171" s="260"/>
      <c r="AF171" s="260"/>
      <c r="AG171" s="260"/>
      <c r="AH171" s="261"/>
      <c r="AI171" s="198"/>
      <c r="AJ171" s="198"/>
      <c r="AK171" s="261"/>
      <c r="AL171" s="186"/>
      <c r="AM171" s="707"/>
      <c r="AN171" s="297"/>
      <c r="AO171" s="316"/>
      <c r="AP171" s="316"/>
      <c r="AQ171" s="316"/>
      <c r="AR171" s="316"/>
      <c r="AS171" s="316"/>
      <c r="AT171" s="316"/>
      <c r="AU171" s="297"/>
      <c r="AV171" s="297"/>
      <c r="AW171" s="297"/>
      <c r="AX171" s="297"/>
    </row>
    <row r="172" spans="1:50" s="35" customFormat="1" ht="20.100000000000001" customHeight="1">
      <c r="A172" s="745"/>
      <c r="B172" s="745"/>
      <c r="C172" s="745"/>
      <c r="D172" s="745"/>
      <c r="E172" s="297"/>
      <c r="F172" s="347"/>
      <c r="G172" s="348"/>
      <c r="H172" s="348"/>
      <c r="I172" s="731"/>
      <c r="J172" s="732"/>
      <c r="K172" s="714"/>
      <c r="L172" s="733"/>
      <c r="M172" s="734"/>
      <c r="N172" s="709"/>
      <c r="O172" s="735"/>
      <c r="P172" s="742"/>
      <c r="Q172" s="743"/>
      <c r="R172" s="709"/>
      <c r="S172" s="262"/>
      <c r="T172" s="264"/>
      <c r="U172" s="263"/>
      <c r="V172" s="259"/>
      <c r="W172" s="259"/>
      <c r="X172" s="259"/>
      <c r="Y172" s="259"/>
      <c r="Z172" s="259"/>
      <c r="AA172" s="259"/>
      <c r="AB172" s="259"/>
      <c r="AC172" s="259"/>
      <c r="AD172" s="260"/>
      <c r="AE172" s="260"/>
      <c r="AF172" s="260"/>
      <c r="AG172" s="260"/>
      <c r="AH172" s="261"/>
      <c r="AI172" s="198"/>
      <c r="AJ172" s="198"/>
      <c r="AK172" s="261"/>
      <c r="AL172" s="186"/>
      <c r="AM172" s="707"/>
      <c r="AN172" s="297"/>
      <c r="AO172" s="316"/>
      <c r="AP172" s="316"/>
      <c r="AQ172" s="316"/>
      <c r="AR172" s="316"/>
      <c r="AS172" s="316"/>
      <c r="AT172" s="316"/>
      <c r="AU172" s="297"/>
      <c r="AV172" s="297"/>
      <c r="AW172" s="297"/>
      <c r="AX172" s="297"/>
    </row>
    <row r="173" spans="1:50" ht="20.100000000000001" customHeight="1">
      <c r="A173" s="745"/>
      <c r="B173" s="745"/>
      <c r="C173" s="745"/>
      <c r="D173" s="745"/>
      <c r="E173" s="349"/>
      <c r="F173" s="350"/>
      <c r="G173" s="349"/>
      <c r="H173" s="349"/>
      <c r="I173" s="731"/>
      <c r="J173" s="732"/>
      <c r="K173" s="714"/>
      <c r="L173" s="733"/>
      <c r="M173" s="734"/>
      <c r="N173" s="709"/>
      <c r="O173" s="441"/>
      <c r="P173" s="164"/>
      <c r="Q173" s="209" t="s">
        <v>1256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5"/>
      <c r="AM173" s="707"/>
      <c r="AN173" s="306"/>
      <c r="AO173" s="306"/>
      <c r="AP173" s="317"/>
      <c r="AQ173" s="317"/>
      <c r="AR173" s="317"/>
      <c r="AS173" s="317"/>
      <c r="AT173" s="317"/>
      <c r="AU173" s="306"/>
      <c r="AV173" s="306"/>
      <c r="AW173" s="306"/>
      <c r="AX173" s="306"/>
    </row>
    <row r="174" spans="1:50" ht="15" customHeight="1">
      <c r="A174" s="745"/>
      <c r="B174" s="745"/>
      <c r="C174" s="745"/>
      <c r="D174" s="349"/>
      <c r="E174" s="349"/>
      <c r="F174" s="347"/>
      <c r="G174" s="349"/>
      <c r="H174" s="349"/>
      <c r="I174" s="180"/>
      <c r="J174" s="85"/>
      <c r="K174" s="180"/>
      <c r="L174" s="327"/>
      <c r="M174" s="163" t="s">
        <v>851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07"/>
      <c r="AN174" s="306"/>
      <c r="AO174" s="306"/>
      <c r="AP174" s="317"/>
      <c r="AQ174" s="317"/>
      <c r="AR174" s="317"/>
      <c r="AS174" s="317"/>
      <c r="AT174" s="317"/>
      <c r="AU174" s="306"/>
      <c r="AV174" s="306"/>
      <c r="AW174" s="306"/>
      <c r="AX174" s="306"/>
    </row>
    <row r="175" spans="1:50" ht="15" customHeight="1">
      <c r="A175" s="745"/>
      <c r="B175" s="745"/>
      <c r="C175" s="349"/>
      <c r="D175" s="349"/>
      <c r="E175" s="349"/>
      <c r="F175" s="347"/>
      <c r="G175" s="349"/>
      <c r="H175" s="349"/>
      <c r="I175" s="180"/>
      <c r="J175" s="85"/>
      <c r="K175" s="180"/>
      <c r="L175" s="112"/>
      <c r="M175" s="162" t="s">
        <v>1249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1"/>
      <c r="AI175" s="198"/>
      <c r="AJ175" s="197"/>
      <c r="AK175" s="162"/>
      <c r="AL175" s="198"/>
      <c r="AM175" s="186"/>
      <c r="AN175" s="306"/>
      <c r="AO175" s="306"/>
      <c r="AP175" s="306"/>
      <c r="AQ175" s="306"/>
      <c r="AR175" s="306"/>
      <c r="AS175" s="306"/>
      <c r="AT175" s="306"/>
      <c r="AU175" s="306"/>
      <c r="AV175" s="306"/>
      <c r="AW175" s="306"/>
      <c r="AX175" s="306"/>
    </row>
    <row r="176" spans="1:50" ht="15" customHeight="1">
      <c r="A176" s="745"/>
      <c r="B176" s="349"/>
      <c r="C176" s="349"/>
      <c r="D176" s="349"/>
      <c r="E176" s="349"/>
      <c r="F176" s="347"/>
      <c r="G176" s="349"/>
      <c r="H176" s="349"/>
      <c r="I176" s="180"/>
      <c r="J176" s="85"/>
      <c r="K176" s="180"/>
      <c r="L176" s="112"/>
      <c r="M176" s="177" t="s">
        <v>867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1"/>
      <c r="AI176" s="198"/>
      <c r="AJ176" s="197"/>
      <c r="AK176" s="162"/>
      <c r="AL176" s="198"/>
      <c r="AM176" s="186"/>
      <c r="AN176" s="306"/>
      <c r="AO176" s="306"/>
      <c r="AP176" s="306"/>
      <c r="AQ176" s="306"/>
      <c r="AR176" s="306"/>
      <c r="AS176" s="306"/>
      <c r="AT176" s="306"/>
      <c r="AU176" s="306"/>
      <c r="AV176" s="306"/>
      <c r="AW176" s="306"/>
      <c r="AX176" s="306"/>
    </row>
    <row r="177" spans="1:50" ht="15" customHeight="1">
      <c r="F177" s="179"/>
      <c r="G177" s="180"/>
      <c r="H177" s="180"/>
      <c r="I177" s="219"/>
      <c r="J177" s="85"/>
      <c r="L177" s="112"/>
      <c r="M177" s="209" t="s">
        <v>1158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7"/>
      <c r="AE177" s="157"/>
      <c r="AF177" s="157"/>
      <c r="AG177" s="157"/>
      <c r="AH177" s="261"/>
      <c r="AI177" s="198"/>
      <c r="AJ177" s="197"/>
      <c r="AK177" s="162"/>
      <c r="AL177" s="198"/>
      <c r="AM177" s="186"/>
      <c r="AN177" s="306"/>
      <c r="AO177" s="306"/>
      <c r="AP177" s="306"/>
      <c r="AQ177" s="306"/>
      <c r="AR177" s="306"/>
      <c r="AS177" s="306"/>
      <c r="AT177" s="306"/>
      <c r="AU177" s="306"/>
      <c r="AV177" s="306"/>
      <c r="AW177" s="306"/>
      <c r="AX177" s="306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6"/>
      <c r="AM178" s="306"/>
      <c r="AN178" s="306"/>
      <c r="AO178" s="306"/>
      <c r="AP178" s="306"/>
      <c r="AQ178" s="306"/>
      <c r="AR178" s="306"/>
      <c r="AS178" s="306"/>
      <c r="AT178" s="306"/>
      <c r="AU178" s="306"/>
    </row>
    <row r="179" spans="1:50" s="34" customFormat="1" ht="17.100000000000001" customHeight="1">
      <c r="A179" s="34" t="s">
        <v>861</v>
      </c>
      <c r="C179" s="34" t="s">
        <v>1058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45">
        <v>1</v>
      </c>
      <c r="B181" s="297"/>
      <c r="C181" s="297"/>
      <c r="D181" s="297"/>
      <c r="E181" s="297"/>
      <c r="F181" s="319"/>
      <c r="G181" s="319"/>
      <c r="H181" s="319"/>
      <c r="I181" s="96"/>
      <c r="J181" s="86"/>
      <c r="K181" s="86"/>
      <c r="L181" s="338">
        <f>mergeValue(A181)</f>
        <v>1</v>
      </c>
      <c r="M181" s="204" t="s">
        <v>869</v>
      </c>
      <c r="N181" s="788"/>
      <c r="O181" s="789"/>
      <c r="P181" s="789"/>
      <c r="Q181" s="789"/>
      <c r="R181" s="789"/>
      <c r="S181" s="789"/>
      <c r="T181" s="789"/>
      <c r="U181" s="789"/>
      <c r="V181" s="789"/>
      <c r="W181" s="789"/>
      <c r="X181" s="789"/>
      <c r="Y181" s="789"/>
      <c r="Z181" s="789"/>
      <c r="AA181" s="789"/>
      <c r="AB181" s="789"/>
      <c r="AC181" s="789"/>
      <c r="AD181" s="789"/>
      <c r="AE181" s="789"/>
      <c r="AF181" s="789"/>
      <c r="AG181" s="789"/>
      <c r="AH181" s="789"/>
      <c r="AI181" s="789"/>
      <c r="AJ181" s="789"/>
      <c r="AK181" s="764"/>
      <c r="AL181" s="581" t="s">
        <v>1390</v>
      </c>
      <c r="AM181" s="297"/>
      <c r="AN181" s="297"/>
      <c r="AO181" s="297"/>
      <c r="AP181" s="297"/>
      <c r="AQ181" s="297"/>
      <c r="AR181" s="297"/>
      <c r="AS181" s="297"/>
      <c r="AT181" s="297"/>
      <c r="AU181" s="297"/>
      <c r="AV181" s="297"/>
      <c r="AW181" s="297"/>
    </row>
    <row r="182" spans="1:50" s="35" customFormat="1" ht="22.5" customHeight="1">
      <c r="A182" s="745"/>
      <c r="B182" s="745">
        <v>1</v>
      </c>
      <c r="C182" s="297"/>
      <c r="D182" s="297"/>
      <c r="E182" s="297"/>
      <c r="F182" s="347"/>
      <c r="G182" s="348"/>
      <c r="H182" s="348"/>
      <c r="I182" s="218"/>
      <c r="J182" s="46"/>
      <c r="L182" s="338" t="str">
        <f>mergeValue(A182) &amp;"."&amp; mergeValue(B182)</f>
        <v>1.1</v>
      </c>
      <c r="M182" s="159" t="s">
        <v>864</v>
      </c>
      <c r="N182" s="790"/>
      <c r="O182" s="791"/>
      <c r="P182" s="791"/>
      <c r="Q182" s="791"/>
      <c r="R182" s="791"/>
      <c r="S182" s="791"/>
      <c r="T182" s="791"/>
      <c r="U182" s="791"/>
      <c r="V182" s="791"/>
      <c r="W182" s="791"/>
      <c r="X182" s="791"/>
      <c r="Y182" s="791"/>
      <c r="Z182" s="791"/>
      <c r="AA182" s="791"/>
      <c r="AB182" s="791"/>
      <c r="AC182" s="791"/>
      <c r="AD182" s="791"/>
      <c r="AE182" s="791"/>
      <c r="AF182" s="791"/>
      <c r="AG182" s="791"/>
      <c r="AH182" s="791"/>
      <c r="AI182" s="791"/>
      <c r="AJ182" s="791"/>
      <c r="AK182" s="761"/>
      <c r="AL182" s="547" t="s">
        <v>1391</v>
      </c>
      <c r="AM182" s="297"/>
      <c r="AN182" s="297"/>
      <c r="AO182" s="297"/>
      <c r="AP182" s="297"/>
      <c r="AQ182" s="297"/>
      <c r="AR182" s="297"/>
      <c r="AS182" s="297"/>
      <c r="AT182" s="297"/>
      <c r="AU182" s="297"/>
      <c r="AV182" s="297"/>
      <c r="AW182" s="297"/>
    </row>
    <row r="183" spans="1:50" s="35" customFormat="1" ht="45" customHeight="1">
      <c r="A183" s="745"/>
      <c r="B183" s="745"/>
      <c r="C183" s="745">
        <v>1</v>
      </c>
      <c r="D183" s="297"/>
      <c r="E183" s="297"/>
      <c r="F183" s="347"/>
      <c r="G183" s="348"/>
      <c r="H183" s="348"/>
      <c r="I183" s="218"/>
      <c r="J183" s="46"/>
      <c r="L183" s="338" t="str">
        <f>mergeValue(A183) &amp;"."&amp; mergeValue(B183)&amp;"."&amp; mergeValue(C183)</f>
        <v>1.1.1</v>
      </c>
      <c r="M183" s="160" t="s">
        <v>1248</v>
      </c>
      <c r="N183" s="790"/>
      <c r="O183" s="791"/>
      <c r="P183" s="791"/>
      <c r="Q183" s="791"/>
      <c r="R183" s="791"/>
      <c r="S183" s="791"/>
      <c r="T183" s="791"/>
      <c r="U183" s="791"/>
      <c r="V183" s="791"/>
      <c r="W183" s="791"/>
      <c r="X183" s="791"/>
      <c r="Y183" s="791"/>
      <c r="Z183" s="791"/>
      <c r="AA183" s="791"/>
      <c r="AB183" s="791"/>
      <c r="AC183" s="791"/>
      <c r="AD183" s="791"/>
      <c r="AE183" s="791"/>
      <c r="AF183" s="791"/>
      <c r="AG183" s="791"/>
      <c r="AH183" s="791"/>
      <c r="AI183" s="791"/>
      <c r="AJ183" s="791"/>
      <c r="AK183" s="761"/>
      <c r="AL183" s="547" t="s">
        <v>57</v>
      </c>
      <c r="AM183" s="297"/>
      <c r="AN183" s="297"/>
      <c r="AO183" s="297"/>
      <c r="AP183" s="297"/>
      <c r="AQ183" s="297"/>
      <c r="AR183" s="297"/>
      <c r="AS183" s="297"/>
      <c r="AT183" s="297"/>
      <c r="AU183" s="297"/>
      <c r="AV183" s="297"/>
      <c r="AW183" s="297"/>
    </row>
    <row r="184" spans="1:50" s="35" customFormat="1" ht="20.100000000000001" customHeight="1">
      <c r="A184" s="745"/>
      <c r="B184" s="745"/>
      <c r="C184" s="745"/>
      <c r="D184" s="745">
        <v>1</v>
      </c>
      <c r="E184" s="297"/>
      <c r="F184" s="347"/>
      <c r="G184" s="348"/>
      <c r="H184" s="348"/>
      <c r="I184" s="731"/>
      <c r="J184" s="732"/>
      <c r="K184" s="714"/>
      <c r="L184" s="760" t="str">
        <f>mergeValue(A184) &amp;"."&amp; mergeValue(B184)&amp;"."&amp; mergeValue(C184)&amp;"."&amp; mergeValue(D184)</f>
        <v>1.1.1.1</v>
      </c>
      <c r="M184" s="754"/>
      <c r="N184" s="756"/>
      <c r="O184" s="742" t="s">
        <v>942</v>
      </c>
      <c r="P184" s="743"/>
      <c r="Q184" s="709" t="s">
        <v>934</v>
      </c>
      <c r="R184" s="735"/>
      <c r="S184" s="736">
        <v>1</v>
      </c>
      <c r="T184" s="739"/>
      <c r="U184" s="709" t="s">
        <v>934</v>
      </c>
      <c r="V184" s="735"/>
      <c r="W184" s="736" t="s">
        <v>942</v>
      </c>
      <c r="X184" s="737"/>
      <c r="Y184" s="709" t="s">
        <v>934</v>
      </c>
      <c r="Z184" s="191"/>
      <c r="AA184" s="113">
        <v>1</v>
      </c>
      <c r="AB184" s="418"/>
      <c r="AC184" s="567"/>
      <c r="AD184" s="567"/>
      <c r="AE184" s="568"/>
      <c r="AF184" s="567"/>
      <c r="AG184" s="569"/>
      <c r="AH184" s="305" t="s">
        <v>933</v>
      </c>
      <c r="AI184" s="569"/>
      <c r="AJ184" s="305" t="s">
        <v>934</v>
      </c>
      <c r="AK184" s="281"/>
      <c r="AL184" s="707" t="s">
        <v>1395</v>
      </c>
      <c r="AM184" s="297" t="e">
        <f ca="1">strCheckDateOnDP(AC184:AK184,List06_10_DP)</f>
        <v>#NAME?</v>
      </c>
      <c r="AN184" s="316" t="str">
        <f>IF(AND(COUNTIF(AO180:AO180,AO184)&gt;1,AO184&lt;&gt;""),"ErrUnique:HasDoubleConn","")</f>
        <v/>
      </c>
      <c r="AO184" s="316"/>
      <c r="AP184" s="316"/>
      <c r="AQ184" s="316"/>
      <c r="AR184" s="316"/>
      <c r="AS184" s="316"/>
      <c r="AT184" s="297"/>
      <c r="AU184" s="297"/>
      <c r="AV184" s="297"/>
      <c r="AW184" s="297"/>
    </row>
    <row r="185" spans="1:50" s="35" customFormat="1" ht="20.100000000000001" customHeight="1">
      <c r="A185" s="745"/>
      <c r="B185" s="745"/>
      <c r="C185" s="745"/>
      <c r="D185" s="745"/>
      <c r="E185" s="297"/>
      <c r="F185" s="347"/>
      <c r="G185" s="348"/>
      <c r="H185" s="348"/>
      <c r="I185" s="731"/>
      <c r="J185" s="732"/>
      <c r="K185" s="714"/>
      <c r="L185" s="733"/>
      <c r="M185" s="755"/>
      <c r="N185" s="756"/>
      <c r="O185" s="742"/>
      <c r="P185" s="743"/>
      <c r="Q185" s="709"/>
      <c r="R185" s="735"/>
      <c r="S185" s="736"/>
      <c r="T185" s="740"/>
      <c r="U185" s="709"/>
      <c r="V185" s="735"/>
      <c r="W185" s="736"/>
      <c r="X185" s="737"/>
      <c r="Y185" s="709"/>
      <c r="Z185" s="440"/>
      <c r="AA185" s="209"/>
      <c r="AB185" s="209"/>
      <c r="AC185" s="260"/>
      <c r="AD185" s="260"/>
      <c r="AE185" s="260"/>
      <c r="AF185" s="299" t="str">
        <f>AG184 &amp; "-" &amp; AI184</f>
        <v>-</v>
      </c>
      <c r="AG185" s="299"/>
      <c r="AH185" s="299"/>
      <c r="AI185" s="299"/>
      <c r="AJ185" s="299" t="s">
        <v>934</v>
      </c>
      <c r="AK185" s="443"/>
      <c r="AL185" s="707"/>
      <c r="AM185" s="297"/>
      <c r="AN185" s="316"/>
      <c r="AO185" s="316"/>
      <c r="AP185" s="316"/>
      <c r="AQ185" s="316"/>
      <c r="AR185" s="316"/>
      <c r="AS185" s="316"/>
      <c r="AT185" s="297"/>
      <c r="AU185" s="297"/>
      <c r="AV185" s="297"/>
      <c r="AW185" s="297"/>
    </row>
    <row r="186" spans="1:50" s="35" customFormat="1" ht="20.100000000000001" customHeight="1">
      <c r="A186" s="745"/>
      <c r="B186" s="745"/>
      <c r="C186" s="745"/>
      <c r="D186" s="745"/>
      <c r="E186" s="297"/>
      <c r="F186" s="347"/>
      <c r="G186" s="348"/>
      <c r="H186" s="348"/>
      <c r="I186" s="731"/>
      <c r="J186" s="732"/>
      <c r="K186" s="714"/>
      <c r="L186" s="733"/>
      <c r="M186" s="755"/>
      <c r="N186" s="756"/>
      <c r="O186" s="742"/>
      <c r="P186" s="743"/>
      <c r="Q186" s="709"/>
      <c r="R186" s="735"/>
      <c r="S186" s="736"/>
      <c r="T186" s="741"/>
      <c r="U186" s="709"/>
      <c r="V186" s="442"/>
      <c r="W186" s="177"/>
      <c r="X186" s="209"/>
      <c r="Y186" s="259"/>
      <c r="Z186" s="259"/>
      <c r="AA186" s="259"/>
      <c r="AB186" s="259"/>
      <c r="AC186" s="260"/>
      <c r="AD186" s="260"/>
      <c r="AE186" s="260"/>
      <c r="AF186" s="260"/>
      <c r="AG186" s="261"/>
      <c r="AH186" s="198"/>
      <c r="AI186" s="198"/>
      <c r="AJ186" s="261"/>
      <c r="AK186" s="186"/>
      <c r="AL186" s="707"/>
      <c r="AM186" s="297"/>
      <c r="AN186" s="316"/>
      <c r="AO186" s="316"/>
      <c r="AP186" s="316"/>
      <c r="AQ186" s="316"/>
      <c r="AR186" s="316"/>
      <c r="AS186" s="316"/>
      <c r="AT186" s="297"/>
      <c r="AU186" s="297"/>
      <c r="AV186" s="297"/>
      <c r="AW186" s="297"/>
    </row>
    <row r="187" spans="1:50" s="35" customFormat="1" ht="20.100000000000001" customHeight="1">
      <c r="A187" s="745"/>
      <c r="B187" s="745"/>
      <c r="C187" s="745"/>
      <c r="D187" s="745"/>
      <c r="E187" s="297"/>
      <c r="F187" s="347"/>
      <c r="G187" s="348"/>
      <c r="H187" s="348"/>
      <c r="I187" s="731"/>
      <c r="J187" s="732"/>
      <c r="K187" s="714"/>
      <c r="L187" s="733"/>
      <c r="M187" s="755"/>
      <c r="N187" s="756"/>
      <c r="O187" s="742"/>
      <c r="P187" s="743"/>
      <c r="Q187" s="709"/>
      <c r="R187" s="262"/>
      <c r="S187" s="264"/>
      <c r="T187" s="263"/>
      <c r="U187" s="259"/>
      <c r="V187" s="259"/>
      <c r="W187" s="259"/>
      <c r="X187" s="259"/>
      <c r="Y187" s="259"/>
      <c r="Z187" s="259"/>
      <c r="AA187" s="259"/>
      <c r="AB187" s="259"/>
      <c r="AC187" s="260"/>
      <c r="AD187" s="260"/>
      <c r="AE187" s="260"/>
      <c r="AF187" s="260"/>
      <c r="AG187" s="261"/>
      <c r="AH187" s="198"/>
      <c r="AI187" s="198"/>
      <c r="AJ187" s="261"/>
      <c r="AK187" s="186"/>
      <c r="AL187" s="707"/>
      <c r="AM187" s="297"/>
      <c r="AN187" s="316"/>
      <c r="AO187" s="316"/>
      <c r="AP187" s="316"/>
      <c r="AQ187" s="316"/>
      <c r="AR187" s="316"/>
      <c r="AS187" s="316"/>
      <c r="AT187" s="297"/>
      <c r="AU187" s="297"/>
      <c r="AV187" s="297"/>
      <c r="AW187" s="297"/>
    </row>
    <row r="188" spans="1:50" ht="20.100000000000001" customHeight="1">
      <c r="A188" s="745"/>
      <c r="B188" s="745"/>
      <c r="C188" s="745"/>
      <c r="D188" s="745"/>
      <c r="E188" s="349"/>
      <c r="F188" s="350"/>
      <c r="G188" s="349"/>
      <c r="H188" s="349"/>
      <c r="I188" s="731"/>
      <c r="J188" s="732"/>
      <c r="K188" s="714"/>
      <c r="L188" s="733"/>
      <c r="M188" s="755"/>
      <c r="N188" s="441"/>
      <c r="O188" s="164"/>
      <c r="P188" s="209" t="s">
        <v>1256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5"/>
      <c r="AL188" s="707"/>
      <c r="AM188" s="306"/>
      <c r="AN188" s="306"/>
      <c r="AO188" s="317"/>
      <c r="AP188" s="317"/>
      <c r="AQ188" s="317"/>
      <c r="AR188" s="317"/>
      <c r="AS188" s="317"/>
      <c r="AT188" s="306"/>
      <c r="AU188" s="306"/>
      <c r="AV188" s="306"/>
      <c r="AW188" s="306"/>
    </row>
    <row r="189" spans="1:50" ht="15" customHeight="1">
      <c r="A189" s="745"/>
      <c r="B189" s="745"/>
      <c r="C189" s="745"/>
      <c r="D189" s="349"/>
      <c r="E189" s="349"/>
      <c r="F189" s="347"/>
      <c r="G189" s="349"/>
      <c r="H189" s="349"/>
      <c r="I189" s="180"/>
      <c r="J189" s="85"/>
      <c r="K189" s="180"/>
      <c r="L189" s="327"/>
      <c r="M189" s="163" t="s">
        <v>851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07"/>
      <c r="AM189" s="306"/>
      <c r="AN189" s="306"/>
      <c r="AO189" s="317"/>
      <c r="AP189" s="317"/>
      <c r="AQ189" s="317"/>
      <c r="AR189" s="317"/>
      <c r="AS189" s="317"/>
      <c r="AT189" s="306"/>
      <c r="AU189" s="306"/>
      <c r="AV189" s="306"/>
      <c r="AW189" s="306"/>
    </row>
    <row r="190" spans="1:50" ht="15" customHeight="1">
      <c r="A190" s="745"/>
      <c r="B190" s="745"/>
      <c r="C190" s="349"/>
      <c r="D190" s="349"/>
      <c r="E190" s="349"/>
      <c r="F190" s="347"/>
      <c r="G190" s="349"/>
      <c r="H190" s="349"/>
      <c r="I190" s="180"/>
      <c r="J190" s="85"/>
      <c r="K190" s="180"/>
      <c r="L190" s="112"/>
      <c r="M190" s="162" t="s">
        <v>1249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1"/>
      <c r="AH190" s="163"/>
      <c r="AI190" s="197"/>
      <c r="AJ190" s="162"/>
      <c r="AK190" s="198"/>
      <c r="AL190" s="186"/>
      <c r="AM190" s="306"/>
      <c r="AN190" s="306"/>
      <c r="AO190" s="306"/>
      <c r="AP190" s="306"/>
      <c r="AQ190" s="306"/>
      <c r="AR190" s="306"/>
      <c r="AS190" s="306"/>
      <c r="AT190" s="306"/>
      <c r="AU190" s="306"/>
      <c r="AV190" s="306"/>
      <c r="AW190" s="306"/>
    </row>
    <row r="191" spans="1:50" ht="15" customHeight="1">
      <c r="A191" s="745"/>
      <c r="B191" s="349"/>
      <c r="C191" s="349"/>
      <c r="D191" s="349"/>
      <c r="E191" s="349"/>
      <c r="F191" s="347"/>
      <c r="G191" s="349"/>
      <c r="H191" s="349"/>
      <c r="I191" s="180"/>
      <c r="J191" s="85"/>
      <c r="K191" s="180"/>
      <c r="L191" s="112"/>
      <c r="M191" s="177" t="s">
        <v>867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1"/>
      <c r="AH191" s="163"/>
      <c r="AI191" s="197"/>
      <c r="AJ191" s="162"/>
      <c r="AK191" s="198"/>
      <c r="AL191" s="186"/>
      <c r="AM191" s="306"/>
      <c r="AN191" s="306"/>
      <c r="AO191" s="306"/>
      <c r="AP191" s="306"/>
      <c r="AQ191" s="306"/>
      <c r="AR191" s="306"/>
      <c r="AS191" s="306"/>
      <c r="AT191" s="306"/>
      <c r="AU191" s="306"/>
      <c r="AV191" s="306"/>
      <c r="AW191" s="306"/>
    </row>
    <row r="192" spans="1:50" ht="15" customHeight="1">
      <c r="F192" s="179"/>
      <c r="G192" s="180"/>
      <c r="H192" s="180"/>
      <c r="I192" s="219"/>
      <c r="J192" s="85"/>
      <c r="L192" s="112"/>
      <c r="M192" s="209" t="s">
        <v>1158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7"/>
      <c r="AD192" s="157"/>
      <c r="AE192" s="157"/>
      <c r="AF192" s="157"/>
      <c r="AG192" s="261"/>
      <c r="AH192" s="163"/>
      <c r="AI192" s="197"/>
      <c r="AJ192" s="162"/>
      <c r="AK192" s="198"/>
      <c r="AL192" s="186"/>
      <c r="AM192" s="306"/>
      <c r="AN192" s="306"/>
      <c r="AO192" s="306"/>
      <c r="AP192" s="306"/>
      <c r="AQ192" s="306"/>
      <c r="AR192" s="306"/>
      <c r="AS192" s="306"/>
      <c r="AT192" s="306"/>
      <c r="AU192" s="306"/>
      <c r="AV192" s="306"/>
      <c r="AW192" s="306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6"/>
      <c r="AL193" s="306"/>
      <c r="AM193" s="306"/>
      <c r="AN193" s="306"/>
      <c r="AO193" s="306"/>
      <c r="AP193" s="306"/>
      <c r="AQ193" s="306"/>
      <c r="AR193" s="306"/>
      <c r="AS193" s="306"/>
      <c r="AT193" s="306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6"/>
      <c r="AL194" s="306"/>
      <c r="AM194" s="306"/>
      <c r="AN194" s="306"/>
      <c r="AO194" s="306"/>
      <c r="AP194" s="306"/>
      <c r="AQ194" s="306"/>
      <c r="AR194" s="306"/>
      <c r="AS194" s="306"/>
      <c r="AT194" s="306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1"/>
      <c r="U196" s="114"/>
      <c r="V196" s="180"/>
      <c r="W196" s="180"/>
      <c r="X196" s="180"/>
      <c r="Y196" s="351"/>
      <c r="Z196" s="180"/>
      <c r="AA196" s="180"/>
      <c r="AB196" s="180"/>
      <c r="AC196" s="329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6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6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6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09" t="s">
        <v>934</v>
      </c>
      <c r="R200" s="819"/>
      <c r="S200" s="736">
        <v>1</v>
      </c>
      <c r="T200" s="818"/>
      <c r="U200" s="709" t="s">
        <v>933</v>
      </c>
      <c r="V200" s="735"/>
      <c r="W200" s="736">
        <v>1</v>
      </c>
      <c r="X200" s="815"/>
      <c r="Y200" s="709" t="s">
        <v>933</v>
      </c>
      <c r="Z200" s="191"/>
      <c r="AA200" s="113">
        <v>1</v>
      </c>
      <c r="AB200" s="329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09"/>
      <c r="R201" s="819"/>
      <c r="S201" s="736"/>
      <c r="T201" s="818"/>
      <c r="U201" s="709"/>
      <c r="V201" s="735"/>
      <c r="W201" s="736"/>
      <c r="X201" s="815"/>
      <c r="Y201" s="709"/>
      <c r="Z201" s="440"/>
      <c r="AA201" s="209"/>
      <c r="AB201" s="115" t="s">
        <v>1258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09"/>
      <c r="R202" s="819"/>
      <c r="S202" s="736"/>
      <c r="T202" s="818"/>
      <c r="U202" s="709"/>
      <c r="V202" s="442"/>
      <c r="W202" s="177"/>
      <c r="X202" s="209" t="s">
        <v>1257</v>
      </c>
      <c r="Y202" s="259"/>
      <c r="Z202" s="259"/>
      <c r="AA202" s="259"/>
      <c r="AB202" s="564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09"/>
      <c r="R203" s="264"/>
      <c r="S203" s="264"/>
      <c r="T203" s="263"/>
      <c r="U203" s="259"/>
      <c r="V203" s="259"/>
      <c r="W203" s="259"/>
      <c r="X203" s="259"/>
      <c r="Y203" s="259"/>
      <c r="Z203" s="259"/>
      <c r="AA203" s="259"/>
      <c r="AB203" s="564"/>
    </row>
    <row r="205" spans="1:46" s="35" customFormat="1" ht="17.100000000000001" customHeight="1">
      <c r="A205" s="98"/>
      <c r="B205" s="98"/>
      <c r="C205" s="86"/>
      <c r="D205" s="165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7"/>
      <c r="U205" s="167"/>
      <c r="V205" s="167"/>
      <c r="W205" s="227"/>
      <c r="X205" s="227"/>
    </row>
    <row r="206" spans="1:46" s="34" customFormat="1" ht="11.25">
      <c r="A206" s="34" t="s">
        <v>1126</v>
      </c>
    </row>
    <row r="207" spans="1:46" ht="11.25"/>
    <row r="208" spans="1:46" s="12" customFormat="1" ht="15" customHeight="1">
      <c r="C208" s="220"/>
      <c r="D208" s="128"/>
      <c r="E208" s="221"/>
    </row>
    <row r="210" spans="1:24" s="34" customFormat="1" ht="17.100000000000001" customHeight="1">
      <c r="A210" s="34" t="s">
        <v>1125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1126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942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1127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942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1154</v>
      </c>
      <c r="B222" s="34" t="s">
        <v>1155</v>
      </c>
      <c r="C222" s="34" t="s">
        <v>1156</v>
      </c>
    </row>
    <row r="224" spans="1:24" s="22" customFormat="1" ht="20.100000000000001" customHeight="1">
      <c r="A224" s="91"/>
      <c r="B224" s="90"/>
      <c r="C224" s="19"/>
      <c r="D224" s="20"/>
      <c r="F224" s="39" t="s">
        <v>930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926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927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1021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936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1020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1022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936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1020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1023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936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937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1020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938</v>
      </c>
      <c r="F240" s="33"/>
      <c r="G240" s="26"/>
      <c r="I240" s="54"/>
    </row>
    <row r="242" spans="1:83" s="34" customFormat="1" ht="17.100000000000001" customHeight="1">
      <c r="A242" s="34" t="s">
        <v>1175</v>
      </c>
    </row>
    <row r="244" spans="1:83" s="132" customFormat="1" ht="14.25">
      <c r="A244" s="242" t="s">
        <v>899</v>
      </c>
      <c r="B244" s="140" t="s">
        <v>1102</v>
      </c>
      <c r="C244" s="141"/>
      <c r="D244" s="143"/>
      <c r="E244" s="597"/>
      <c r="F244" s="446" t="s">
        <v>1102</v>
      </c>
      <c r="G244" s="446" t="s">
        <v>1102</v>
      </c>
      <c r="H244" s="446" t="s">
        <v>1102</v>
      </c>
      <c r="I244" s="449"/>
      <c r="J244" s="447"/>
      <c r="K244" s="448"/>
      <c r="M244" s="602" t="str">
        <f>IF(ISERROR(INDEX(kind_of_nameforms,MATCH(E244,kind_of_forms,0),1)),"",INDEX(kind_of_nameforms,MATCH(E244,kind_of_forms,0),1))</f>
        <v/>
      </c>
    </row>
    <row r="247" spans="1:83" s="385" customFormat="1" ht="15">
      <c r="A247" s="34" t="s">
        <v>1298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4"/>
      <c r="V247" s="34"/>
      <c r="W247" s="34"/>
    </row>
    <row r="248" spans="1:83" s="385" customFormat="1" ht="15">
      <c r="D248" s="490"/>
      <c r="E248" s="490"/>
      <c r="F248" s="490"/>
      <c r="G248" s="490"/>
      <c r="H248" s="490"/>
      <c r="I248" s="490"/>
      <c r="J248" s="490"/>
      <c r="K248" s="490"/>
      <c r="L248" s="490"/>
      <c r="U248" s="386"/>
    </row>
    <row r="249" spans="1:83" s="389" customFormat="1" ht="15" customHeight="1">
      <c r="A249" s="89"/>
      <c r="B249" s="248" t="s">
        <v>1299</v>
      </c>
      <c r="C249" s="784"/>
      <c r="D249" s="660">
        <v>1</v>
      </c>
      <c r="E249" s="717"/>
      <c r="F249" s="484"/>
      <c r="G249" s="250">
        <v>0</v>
      </c>
      <c r="H249" s="489"/>
      <c r="I249" s="374"/>
      <c r="J249" s="527" t="s">
        <v>1444</v>
      </c>
      <c r="K249" s="177"/>
      <c r="L249" s="390"/>
      <c r="M249" s="316">
        <f>mergeValue(H249)</f>
        <v>0</v>
      </c>
      <c r="N249" s="297"/>
      <c r="O249" s="297"/>
      <c r="P249" s="316" t="str">
        <f>IF(ISERROR(MATCH(Q249,MODesc,0)),"n","y")</f>
        <v>n</v>
      </c>
      <c r="Q249" s="297"/>
      <c r="R249" s="316" t="str">
        <f>K249&amp;"("&amp;L249&amp;")"</f>
        <v>()</v>
      </c>
      <c r="S249" s="248"/>
      <c r="T249" s="248"/>
      <c r="U249" s="372"/>
      <c r="V249" s="248"/>
      <c r="W249" s="248"/>
      <c r="X249" s="248"/>
      <c r="Y249" s="388"/>
      <c r="Z249" s="388"/>
      <c r="AA249" s="349"/>
      <c r="AB249" s="349"/>
      <c r="AC249" s="349"/>
      <c r="AD249" s="349"/>
      <c r="AE249" s="349"/>
      <c r="AF249" s="349"/>
      <c r="AG249" s="349"/>
      <c r="AH249" s="349"/>
      <c r="AI249" s="349"/>
      <c r="AJ249" s="349"/>
      <c r="AK249" s="349"/>
      <c r="AL249" s="349"/>
      <c r="AM249" s="349"/>
      <c r="AN249" s="349"/>
      <c r="AO249" s="349"/>
      <c r="AP249" s="349"/>
      <c r="AQ249" s="349"/>
      <c r="AR249" s="349"/>
      <c r="AS249" s="349"/>
      <c r="AT249" s="349"/>
      <c r="AU249" s="349"/>
      <c r="AV249" s="349"/>
      <c r="AW249" s="349"/>
      <c r="AX249" s="349"/>
      <c r="AY249" s="349"/>
      <c r="AZ249" s="349"/>
      <c r="BA249" s="349"/>
      <c r="BB249" s="349"/>
      <c r="BC249" s="349"/>
      <c r="BD249" s="349"/>
      <c r="BE249" s="349"/>
      <c r="BF249" s="349"/>
      <c r="BG249" s="349"/>
      <c r="BH249" s="349"/>
      <c r="BI249" s="349"/>
      <c r="BJ249" s="349"/>
      <c r="BK249" s="349"/>
      <c r="BL249" s="349"/>
      <c r="BM249" s="349"/>
      <c r="BN249" s="349"/>
      <c r="BO249" s="349"/>
      <c r="BP249" s="349"/>
      <c r="BQ249" s="349"/>
      <c r="BR249" s="349"/>
      <c r="BS249" s="349"/>
      <c r="BT249" s="349"/>
      <c r="BU249" s="349"/>
      <c r="BV249" s="388"/>
      <c r="BW249" s="388"/>
      <c r="BX249" s="388"/>
      <c r="BY249" s="388"/>
      <c r="BZ249" s="388"/>
      <c r="CA249" s="388"/>
      <c r="CB249" s="388"/>
      <c r="CC249" s="388"/>
      <c r="CD249" s="388"/>
      <c r="CE249" s="388"/>
    </row>
    <row r="250" spans="1:83" s="389" customFormat="1" ht="15" customHeight="1">
      <c r="A250" s="89"/>
      <c r="B250" s="89"/>
      <c r="C250" s="784"/>
      <c r="D250" s="660"/>
      <c r="E250" s="717"/>
      <c r="F250" s="374"/>
      <c r="G250" s="375"/>
      <c r="H250" s="177" t="s">
        <v>1297</v>
      </c>
      <c r="I250" s="375"/>
      <c r="J250" s="375"/>
      <c r="K250" s="391"/>
      <c r="L250" s="390"/>
      <c r="M250" s="297"/>
      <c r="N250" s="297"/>
      <c r="O250" s="297"/>
      <c r="P250" s="297"/>
      <c r="Q250" s="316"/>
      <c r="R250" s="297"/>
      <c r="S250" s="248"/>
      <c r="T250" s="248"/>
      <c r="U250" s="372"/>
      <c r="V250" s="248"/>
      <c r="W250" s="248"/>
      <c r="X250" s="248"/>
      <c r="Y250" s="388"/>
      <c r="Z250" s="388"/>
      <c r="AA250" s="349"/>
      <c r="AB250" s="349"/>
      <c r="AC250" s="349"/>
      <c r="AD250" s="349"/>
      <c r="AE250" s="349"/>
      <c r="AF250" s="349"/>
      <c r="AG250" s="349"/>
      <c r="AH250" s="349"/>
      <c r="AI250" s="349"/>
      <c r="AJ250" s="349"/>
      <c r="AK250" s="349"/>
      <c r="AL250" s="349"/>
      <c r="AM250" s="349"/>
      <c r="AN250" s="349"/>
      <c r="AO250" s="349"/>
      <c r="AP250" s="349"/>
      <c r="AQ250" s="349"/>
      <c r="AR250" s="349"/>
      <c r="AS250" s="349"/>
      <c r="AT250" s="349"/>
      <c r="AU250" s="349"/>
      <c r="AV250" s="349"/>
      <c r="AW250" s="349"/>
      <c r="AX250" s="349"/>
      <c r="AY250" s="349"/>
      <c r="AZ250" s="349"/>
      <c r="BA250" s="349"/>
      <c r="BB250" s="349"/>
      <c r="BC250" s="349"/>
      <c r="BD250" s="349"/>
      <c r="BE250" s="349"/>
      <c r="BF250" s="349"/>
      <c r="BG250" s="349"/>
      <c r="BH250" s="349"/>
      <c r="BI250" s="349"/>
      <c r="BJ250" s="349"/>
      <c r="BK250" s="349"/>
      <c r="BL250" s="349"/>
      <c r="BM250" s="349"/>
      <c r="BN250" s="349"/>
      <c r="BO250" s="349"/>
      <c r="BP250" s="349"/>
      <c r="BQ250" s="349"/>
      <c r="BR250" s="349"/>
      <c r="BS250" s="349"/>
      <c r="BT250" s="349"/>
      <c r="BU250" s="349"/>
      <c r="BV250" s="388"/>
      <c r="BW250" s="388"/>
      <c r="BX250" s="388"/>
      <c r="BY250" s="388"/>
      <c r="BZ250" s="388"/>
      <c r="CA250" s="388"/>
      <c r="CB250" s="388"/>
      <c r="CC250" s="388"/>
      <c r="CD250" s="388"/>
      <c r="CE250" s="388"/>
    </row>
    <row r="251" spans="1:83" s="385" customFormat="1" ht="15">
      <c r="Q251" s="392"/>
      <c r="U251" s="386"/>
    </row>
    <row r="252" spans="1:83" s="385" customFormat="1" ht="15">
      <c r="A252" s="34" t="s">
        <v>1300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3"/>
      <c r="R252" s="34"/>
      <c r="S252" s="34"/>
      <c r="T252" s="34"/>
      <c r="U252" s="384"/>
      <c r="V252" s="34"/>
      <c r="W252" s="34"/>
    </row>
    <row r="253" spans="1:83" s="385" customFormat="1" ht="15">
      <c r="F253" s="490"/>
      <c r="G253" s="490"/>
      <c r="H253" s="490"/>
      <c r="I253" s="490"/>
      <c r="J253" s="490"/>
      <c r="K253" s="490"/>
      <c r="L253" s="490"/>
      <c r="Q253" s="392"/>
      <c r="U253" s="386"/>
    </row>
    <row r="254" spans="1:83" s="389" customFormat="1" ht="15" customHeight="1">
      <c r="A254" s="89"/>
      <c r="B254" s="248" t="s">
        <v>1299</v>
      </c>
      <c r="C254" s="785"/>
      <c r="D254" s="373"/>
      <c r="E254" s="604"/>
      <c r="F254" s="798"/>
      <c r="G254" s="660">
        <v>0</v>
      </c>
      <c r="H254" s="794"/>
      <c r="I254" s="374"/>
      <c r="J254" s="527" t="s">
        <v>1444</v>
      </c>
      <c r="K254" s="177"/>
      <c r="L254" s="390"/>
      <c r="M254" s="316">
        <f>mergeValue(H254)</f>
        <v>0</v>
      </c>
      <c r="N254" s="297"/>
      <c r="O254" s="297"/>
      <c r="P254" s="297"/>
      <c r="Q254" s="297"/>
      <c r="R254" s="316" t="str">
        <f>K254&amp;"("&amp;L254&amp;")"</f>
        <v>()</v>
      </c>
      <c r="S254" s="248"/>
      <c r="T254" s="248"/>
      <c r="U254" s="372"/>
      <c r="V254" s="248"/>
      <c r="W254" s="248"/>
      <c r="X254" s="248"/>
      <c r="Y254" s="388"/>
      <c r="Z254" s="388"/>
      <c r="AA254" s="349"/>
      <c r="AB254" s="349"/>
      <c r="AC254" s="349"/>
      <c r="AD254" s="349"/>
      <c r="AE254" s="349"/>
      <c r="AF254" s="349"/>
      <c r="AG254" s="349"/>
      <c r="AH254" s="349"/>
      <c r="AI254" s="349"/>
      <c r="AJ254" s="349"/>
      <c r="AK254" s="349"/>
      <c r="AL254" s="349"/>
      <c r="AM254" s="349"/>
      <c r="AN254" s="349"/>
      <c r="AO254" s="349"/>
      <c r="AP254" s="349"/>
      <c r="AQ254" s="349"/>
      <c r="AR254" s="349"/>
      <c r="AS254" s="349"/>
      <c r="AT254" s="349"/>
      <c r="AU254" s="349"/>
      <c r="AV254" s="349"/>
      <c r="AW254" s="349"/>
      <c r="AX254" s="349"/>
      <c r="AY254" s="349"/>
      <c r="AZ254" s="349"/>
      <c r="BA254" s="349"/>
      <c r="BB254" s="349"/>
      <c r="BC254" s="349"/>
      <c r="BD254" s="349"/>
      <c r="BE254" s="349"/>
      <c r="BF254" s="349"/>
      <c r="BG254" s="349"/>
      <c r="BH254" s="349"/>
      <c r="BI254" s="349"/>
      <c r="BJ254" s="349"/>
      <c r="BK254" s="349"/>
      <c r="BL254" s="349"/>
      <c r="BM254" s="349"/>
      <c r="BN254" s="349"/>
      <c r="BO254" s="349"/>
      <c r="BP254" s="349"/>
      <c r="BQ254" s="349"/>
      <c r="BR254" s="349"/>
      <c r="BS254" s="349"/>
      <c r="BT254" s="349"/>
      <c r="BU254" s="349"/>
      <c r="BV254" s="388"/>
      <c r="BW254" s="388"/>
      <c r="BX254" s="388"/>
      <c r="BY254" s="388"/>
      <c r="BZ254" s="388"/>
      <c r="CA254" s="388"/>
      <c r="CB254" s="388"/>
      <c r="CC254" s="388"/>
      <c r="CD254" s="388"/>
      <c r="CE254" s="388"/>
    </row>
    <row r="255" spans="1:83" s="389" customFormat="1" ht="15" customHeight="1">
      <c r="A255" s="89"/>
      <c r="B255" s="89"/>
      <c r="C255" s="785"/>
      <c r="D255" s="373"/>
      <c r="E255" s="604"/>
      <c r="F255" s="798"/>
      <c r="G255" s="660"/>
      <c r="H255" s="794"/>
      <c r="I255" s="375"/>
      <c r="J255" s="375"/>
      <c r="K255" s="177" t="s">
        <v>850</v>
      </c>
      <c r="L255" s="390"/>
      <c r="M255" s="297"/>
      <c r="N255" s="297"/>
      <c r="O255" s="297"/>
      <c r="P255" s="297"/>
      <c r="Q255" s="316"/>
      <c r="R255" s="297"/>
      <c r="S255" s="248"/>
      <c r="T255" s="248"/>
      <c r="U255" s="372"/>
      <c r="V255" s="248"/>
      <c r="W255" s="248"/>
      <c r="X255" s="248"/>
      <c r="Y255" s="388"/>
      <c r="Z255" s="388"/>
      <c r="AA255" s="349"/>
      <c r="AB255" s="349"/>
      <c r="AC255" s="349"/>
      <c r="AD255" s="349"/>
      <c r="AE255" s="349"/>
      <c r="AF255" s="349"/>
      <c r="AG255" s="349"/>
      <c r="AH255" s="349"/>
      <c r="AI255" s="349"/>
      <c r="AJ255" s="349"/>
      <c r="AK255" s="349"/>
      <c r="AL255" s="349"/>
      <c r="AM255" s="349"/>
      <c r="AN255" s="349"/>
      <c r="AO255" s="349"/>
      <c r="AP255" s="349"/>
      <c r="AQ255" s="349"/>
      <c r="AR255" s="349"/>
      <c r="AS255" s="349"/>
      <c r="AT255" s="349"/>
      <c r="AU255" s="349"/>
      <c r="AV255" s="349"/>
      <c r="AW255" s="349"/>
      <c r="AX255" s="349"/>
      <c r="AY255" s="349"/>
      <c r="AZ255" s="349"/>
      <c r="BA255" s="349"/>
      <c r="BB255" s="349"/>
      <c r="BC255" s="349"/>
      <c r="BD255" s="349"/>
      <c r="BE255" s="349"/>
      <c r="BF255" s="349"/>
      <c r="BG255" s="349"/>
      <c r="BH255" s="349"/>
      <c r="BI255" s="349"/>
      <c r="BJ255" s="349"/>
      <c r="BK255" s="349"/>
      <c r="BL255" s="349"/>
      <c r="BM255" s="349"/>
      <c r="BN255" s="349"/>
      <c r="BO255" s="349"/>
      <c r="BP255" s="349"/>
      <c r="BQ255" s="349"/>
      <c r="BR255" s="349"/>
      <c r="BS255" s="349"/>
      <c r="BT255" s="349"/>
      <c r="BU255" s="349"/>
      <c r="BV255" s="388"/>
      <c r="BW255" s="388"/>
      <c r="BX255" s="388"/>
      <c r="BY255" s="388"/>
      <c r="BZ255" s="388"/>
      <c r="CA255" s="388"/>
      <c r="CB255" s="388"/>
      <c r="CC255" s="388"/>
      <c r="CD255" s="388"/>
      <c r="CE255" s="388"/>
    </row>
    <row r="256" spans="1:83" s="385" customFormat="1" ht="15">
      <c r="Q256" s="392"/>
      <c r="U256" s="386"/>
    </row>
    <row r="257" spans="1:83" s="385" customFormat="1" ht="15">
      <c r="A257" s="34" t="s">
        <v>1301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3"/>
      <c r="R257" s="34"/>
      <c r="S257" s="34"/>
      <c r="T257" s="34"/>
      <c r="U257" s="384"/>
      <c r="V257" s="34"/>
      <c r="W257" s="34"/>
    </row>
    <row r="258" spans="1:83" s="385" customFormat="1" ht="15">
      <c r="Q258" s="392"/>
      <c r="U258" s="386"/>
    </row>
    <row r="259" spans="1:83" s="389" customFormat="1" ht="15" customHeight="1">
      <c r="A259" s="89"/>
      <c r="B259" s="248" t="s">
        <v>1299</v>
      </c>
      <c r="C259" s="531"/>
      <c r="D259" s="385"/>
      <c r="E259" s="605"/>
      <c r="F259" s="385"/>
      <c r="G259" s="385"/>
      <c r="H259" s="385"/>
      <c r="I259" s="330"/>
      <c r="J259" s="250">
        <v>0</v>
      </c>
      <c r="K259" s="530"/>
      <c r="L259" s="371"/>
      <c r="M259" s="316">
        <f>mergeValue(H259)</f>
        <v>0</v>
      </c>
      <c r="N259" s="297"/>
      <c r="O259" s="297"/>
      <c r="P259" s="297"/>
      <c r="Q259" s="297"/>
      <c r="R259" s="316" t="str">
        <f>K259&amp;" ("&amp;L259&amp;")"</f>
        <v xml:space="preserve"> ()</v>
      </c>
      <c r="S259" s="248"/>
      <c r="T259" s="248"/>
      <c r="U259" s="372"/>
      <c r="V259" s="248"/>
      <c r="W259" s="248"/>
      <c r="X259" s="248"/>
      <c r="Y259" s="388"/>
      <c r="Z259" s="388"/>
      <c r="AA259" s="349"/>
      <c r="AB259" s="349"/>
      <c r="AC259" s="349"/>
      <c r="AD259" s="349"/>
      <c r="AE259" s="349"/>
      <c r="AF259" s="349"/>
      <c r="AG259" s="349"/>
      <c r="AH259" s="349"/>
      <c r="AI259" s="349"/>
      <c r="AJ259" s="349"/>
      <c r="AK259" s="349"/>
      <c r="AL259" s="349"/>
      <c r="AM259" s="349"/>
      <c r="AN259" s="349"/>
      <c r="AO259" s="349"/>
      <c r="AP259" s="349"/>
      <c r="AQ259" s="349"/>
      <c r="AR259" s="349"/>
      <c r="AS259" s="349"/>
      <c r="AT259" s="349"/>
      <c r="AU259" s="349"/>
      <c r="AV259" s="349"/>
      <c r="AW259" s="349"/>
      <c r="AX259" s="349"/>
      <c r="AY259" s="349"/>
      <c r="AZ259" s="349"/>
      <c r="BA259" s="349"/>
      <c r="BB259" s="349"/>
      <c r="BC259" s="349"/>
      <c r="BD259" s="349"/>
      <c r="BE259" s="349"/>
      <c r="BF259" s="349"/>
      <c r="BG259" s="349"/>
      <c r="BH259" s="349"/>
      <c r="BI259" s="349"/>
      <c r="BJ259" s="349"/>
      <c r="BK259" s="349"/>
      <c r="BL259" s="349"/>
      <c r="BM259" s="349"/>
      <c r="BN259" s="349"/>
      <c r="BO259" s="349"/>
      <c r="BP259" s="349"/>
      <c r="BQ259" s="349"/>
      <c r="BR259" s="349"/>
      <c r="BS259" s="349"/>
      <c r="BT259" s="349"/>
      <c r="BU259" s="349"/>
      <c r="BV259" s="388"/>
      <c r="BW259" s="388"/>
      <c r="BX259" s="388"/>
      <c r="BY259" s="388"/>
      <c r="BZ259" s="388"/>
      <c r="CA259" s="388"/>
      <c r="CB259" s="388"/>
      <c r="CC259" s="388"/>
      <c r="CD259" s="388"/>
      <c r="CE259" s="388"/>
    </row>
    <row r="261" spans="1:83" ht="11.25"/>
    <row r="262" spans="1:83" s="34" customFormat="1" ht="11.25">
      <c r="A262" s="34" t="s">
        <v>1354</v>
      </c>
    </row>
    <row r="263" spans="1:83" ht="11.25"/>
    <row r="264" spans="1:83" s="35" customFormat="1" ht="20.100000000000001" customHeight="1">
      <c r="A264" s="97"/>
      <c r="B264" s="248"/>
      <c r="C264" s="86"/>
      <c r="D264" s="249"/>
      <c r="E264" s="417"/>
      <c r="F264" s="413"/>
      <c r="G264" s="418"/>
      <c r="I264" s="316"/>
      <c r="J264" s="316"/>
    </row>
    <row r="265" spans="1:83" ht="11.25"/>
    <row r="266" spans="1:83" ht="11.25"/>
    <row r="267" spans="1:83" s="34" customFormat="1" ht="11.25">
      <c r="A267" s="34" t="s">
        <v>1376</v>
      </c>
    </row>
    <row r="268" spans="1:83" ht="11.25"/>
    <row r="269" spans="1:83" s="35" customFormat="1" ht="20.100000000000001" customHeight="1">
      <c r="A269" s="410"/>
      <c r="B269" s="248"/>
      <c r="C269" s="86"/>
      <c r="D269" s="249"/>
      <c r="E269" s="421"/>
      <c r="F269" s="420" t="s">
        <v>1361</v>
      </c>
      <c r="G269" s="420" t="s">
        <v>1361</v>
      </c>
      <c r="H269" s="447"/>
      <c r="I269" s="316"/>
      <c r="K269" s="316"/>
      <c r="L269" s="316"/>
    </row>
    <row r="270" spans="1:83" ht="11.25"/>
    <row r="271" spans="1:83" ht="11.25"/>
    <row r="272" spans="1:83" s="34" customFormat="1" ht="11.25">
      <c r="A272" s="34" t="s">
        <v>1377</v>
      </c>
    </row>
    <row r="273" spans="1:12" ht="11.25"/>
    <row r="274" spans="1:12" s="35" customFormat="1" ht="20.100000000000001" customHeight="1">
      <c r="A274" s="410"/>
      <c r="B274" s="248"/>
      <c r="C274" s="86"/>
      <c r="D274" s="249"/>
      <c r="E274" s="421"/>
      <c r="F274" s="420" t="s">
        <v>1361</v>
      </c>
      <c r="G274" s="546"/>
      <c r="H274" s="420" t="s">
        <v>1361</v>
      </c>
      <c r="I274" s="316"/>
      <c r="K274" s="316"/>
      <c r="L274" s="316"/>
    </row>
    <row r="275" spans="1:12" ht="11.25"/>
    <row r="276" spans="1:12" ht="11.25"/>
    <row r="277" spans="1:12" s="34" customFormat="1" ht="11.25">
      <c r="A277" s="34" t="s">
        <v>1378</v>
      </c>
    </row>
    <row r="278" spans="1:12" ht="11.25"/>
    <row r="279" spans="1:12" s="35" customFormat="1" ht="20.100000000000001" customHeight="1">
      <c r="A279" s="410"/>
      <c r="B279" s="248"/>
      <c r="C279" s="86"/>
      <c r="D279" s="249"/>
      <c r="E279" s="428">
        <f>E278</f>
        <v>0</v>
      </c>
      <c r="F279" s="420" t="s">
        <v>1361</v>
      </c>
      <c r="G279" s="546"/>
      <c r="H279" s="420" t="s">
        <v>1361</v>
      </c>
      <c r="I279" s="316"/>
      <c r="K279" s="316"/>
      <c r="L279" s="316"/>
    </row>
    <row r="280" spans="1:12" s="35" customFormat="1" ht="14.25">
      <c r="A280" s="410"/>
      <c r="B280" s="248"/>
      <c r="C280" s="86"/>
      <c r="D280" s="102"/>
      <c r="E280" s="429"/>
      <c r="F280" s="430"/>
      <c r="G280"/>
      <c r="H280" s="430"/>
      <c r="I280" s="316"/>
      <c r="K280" s="316"/>
      <c r="L280" s="316"/>
    </row>
    <row r="282" spans="1:12" s="34" customFormat="1" ht="11.25">
      <c r="A282" s="34" t="s">
        <v>1379</v>
      </c>
    </row>
    <row r="283" spans="1:12" ht="11.25"/>
    <row r="284" spans="1:12" s="35" customFormat="1" ht="20.100000000000001" customHeight="1">
      <c r="A284" s="410"/>
      <c r="B284" s="248"/>
      <c r="C284" s="86"/>
      <c r="D284" s="249"/>
      <c r="E284" s="428">
        <f>E283</f>
        <v>0</v>
      </c>
      <c r="F284" s="420" t="s">
        <v>1361</v>
      </c>
      <c r="G284" s="431"/>
      <c r="H284" s="420" t="s">
        <v>1361</v>
      </c>
      <c r="I284" s="316"/>
      <c r="K284" s="316"/>
      <c r="L284" s="316"/>
    </row>
    <row r="287" spans="1:12" s="34" customFormat="1" ht="17.100000000000001" customHeight="1">
      <c r="A287" s="34" t="s">
        <v>1429</v>
      </c>
    </row>
    <row r="289" spans="1:20" s="254" customFormat="1" ht="409.5">
      <c r="A289" s="706">
        <v>1</v>
      </c>
      <c r="B289" s="318"/>
      <c r="C289" s="318"/>
      <c r="D289" s="318"/>
      <c r="F289" s="467" t="str">
        <f>"2." &amp;mergeValue(A289)</f>
        <v>2.1</v>
      </c>
      <c r="G289" s="549" t="s">
        <v>1416</v>
      </c>
      <c r="H289" s="452"/>
      <c r="I289" s="285" t="s">
        <v>1524</v>
      </c>
      <c r="J289" s="466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</row>
    <row r="290" spans="1:20" s="254" customFormat="1" ht="90">
      <c r="A290" s="706"/>
      <c r="B290" s="318"/>
      <c r="C290" s="318"/>
      <c r="D290" s="318"/>
      <c r="F290" s="467" t="str">
        <f>"3." &amp;mergeValue(A290)</f>
        <v>3.1</v>
      </c>
      <c r="G290" s="549" t="s">
        <v>1417</v>
      </c>
      <c r="H290" s="452"/>
      <c r="I290" s="285" t="s">
        <v>1522</v>
      </c>
      <c r="J290" s="466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</row>
    <row r="291" spans="1:20" s="254" customFormat="1" ht="45">
      <c r="A291" s="706"/>
      <c r="B291" s="318"/>
      <c r="C291" s="318"/>
      <c r="D291" s="318"/>
      <c r="F291" s="467" t="str">
        <f>"4."&amp;mergeValue(A291)</f>
        <v>4.1</v>
      </c>
      <c r="G291" s="549" t="s">
        <v>1418</v>
      </c>
      <c r="H291" s="453" t="s">
        <v>1361</v>
      </c>
      <c r="I291" s="285"/>
      <c r="J291" s="466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</row>
    <row r="292" spans="1:20" s="254" customFormat="1" ht="101.25">
      <c r="A292" s="706"/>
      <c r="B292" s="706">
        <v>1</v>
      </c>
      <c r="C292" s="475"/>
      <c r="D292" s="475"/>
      <c r="F292" s="467" t="str">
        <f>"4."&amp;mergeValue(A292) &amp;"."&amp;mergeValue(B292)</f>
        <v>4.1.1</v>
      </c>
      <c r="G292" s="459" t="s">
        <v>1526</v>
      </c>
      <c r="H292" s="452" t="str">
        <f>IF(region_name="","",region_name)</f>
        <v>Нижегородская область</v>
      </c>
      <c r="I292" s="285" t="s">
        <v>1421</v>
      </c>
      <c r="J292" s="466"/>
      <c r="K292" s="318"/>
      <c r="L292" s="318"/>
      <c r="M292" s="318"/>
      <c r="N292" s="318"/>
      <c r="O292" s="318"/>
      <c r="P292" s="318"/>
      <c r="Q292" s="318"/>
      <c r="R292" s="318"/>
      <c r="S292" s="318"/>
      <c r="T292" s="318"/>
    </row>
    <row r="293" spans="1:20" s="254" customFormat="1" ht="191.25">
      <c r="A293" s="706"/>
      <c r="B293" s="706"/>
      <c r="C293" s="706">
        <v>1</v>
      </c>
      <c r="D293" s="475"/>
      <c r="F293" s="467" t="str">
        <f>"4."&amp;mergeValue(A293) &amp;"."&amp;mergeValue(B293)&amp;"."&amp;mergeValue(C293)</f>
        <v>4.1.1.1</v>
      </c>
      <c r="G293" s="474" t="s">
        <v>1419</v>
      </c>
      <c r="H293" s="452"/>
      <c r="I293" s="285" t="s">
        <v>1422</v>
      </c>
      <c r="J293" s="466"/>
      <c r="K293" s="318"/>
      <c r="L293" s="318"/>
      <c r="M293" s="318"/>
      <c r="N293" s="318"/>
      <c r="O293" s="318"/>
      <c r="P293" s="318"/>
      <c r="Q293" s="318"/>
      <c r="R293" s="318"/>
      <c r="S293" s="318"/>
      <c r="T293" s="318"/>
    </row>
    <row r="294" spans="1:20" s="254" customFormat="1" ht="33.75" customHeight="1">
      <c r="A294" s="706"/>
      <c r="B294" s="706"/>
      <c r="C294" s="706"/>
      <c r="D294" s="475">
        <v>1</v>
      </c>
      <c r="F294" s="467" t="str">
        <f>"4."&amp;mergeValue(A294) &amp;"."&amp;mergeValue(B294)&amp;"."&amp;mergeValue(C294)&amp;"."&amp;mergeValue(D294)</f>
        <v>4.1.1.1.1</v>
      </c>
      <c r="G294" s="552" t="s">
        <v>1420</v>
      </c>
      <c r="H294" s="452"/>
      <c r="I294" s="707" t="s">
        <v>1525</v>
      </c>
      <c r="J294" s="466"/>
      <c r="K294" s="318"/>
      <c r="L294" s="318"/>
      <c r="M294" s="318"/>
      <c r="N294" s="318"/>
      <c r="O294" s="318"/>
      <c r="P294" s="318"/>
      <c r="Q294" s="318"/>
      <c r="R294" s="318"/>
      <c r="S294" s="318"/>
      <c r="T294" s="318"/>
    </row>
    <row r="295" spans="1:20" s="254" customFormat="1" ht="18.75">
      <c r="A295" s="706"/>
      <c r="B295" s="706"/>
      <c r="C295" s="706"/>
      <c r="D295" s="475"/>
      <c r="F295" s="556"/>
      <c r="G295" s="557" t="s">
        <v>850</v>
      </c>
      <c r="H295" s="558"/>
      <c r="I295" s="707"/>
      <c r="J295" s="466"/>
      <c r="K295" s="318"/>
      <c r="L295" s="318"/>
      <c r="M295" s="318"/>
      <c r="N295" s="318"/>
      <c r="O295" s="318"/>
      <c r="P295" s="318"/>
      <c r="Q295" s="318"/>
      <c r="R295" s="318"/>
      <c r="S295" s="318"/>
      <c r="T295" s="318"/>
    </row>
    <row r="296" spans="1:20" s="254" customFormat="1" ht="18.75">
      <c r="A296" s="706"/>
      <c r="B296" s="706"/>
      <c r="C296" s="475"/>
      <c r="D296" s="475"/>
      <c r="F296" s="471"/>
      <c r="G296" s="162" t="s">
        <v>1297</v>
      </c>
      <c r="H296" s="472"/>
      <c r="I296" s="473"/>
      <c r="J296" s="466"/>
      <c r="K296" s="318"/>
      <c r="L296" s="318"/>
      <c r="M296" s="318"/>
      <c r="N296" s="318"/>
      <c r="O296" s="318"/>
      <c r="P296" s="318"/>
      <c r="Q296" s="318"/>
      <c r="R296" s="318"/>
      <c r="S296" s="318"/>
      <c r="T296" s="318"/>
    </row>
    <row r="297" spans="1:20" s="254" customFormat="1" ht="18.75">
      <c r="A297" s="706"/>
      <c r="B297" s="318"/>
      <c r="C297" s="318"/>
      <c r="D297" s="318"/>
      <c r="F297" s="471"/>
      <c r="G297" s="177" t="s">
        <v>1428</v>
      </c>
      <c r="H297" s="472"/>
      <c r="I297" s="473"/>
      <c r="J297" s="466"/>
      <c r="K297" s="318"/>
      <c r="L297" s="318"/>
      <c r="M297" s="318"/>
      <c r="N297" s="318"/>
      <c r="O297" s="318"/>
      <c r="P297" s="318"/>
      <c r="Q297" s="318"/>
      <c r="R297" s="318"/>
      <c r="S297" s="318"/>
      <c r="T297" s="318"/>
    </row>
    <row r="298" spans="1:20" s="254" customFormat="1" ht="18.75">
      <c r="A298" s="318"/>
      <c r="B298" s="318"/>
      <c r="C298" s="318"/>
      <c r="D298" s="318"/>
      <c r="F298" s="471"/>
      <c r="G298" s="209" t="s">
        <v>1427</v>
      </c>
      <c r="H298" s="472"/>
      <c r="I298" s="473"/>
      <c r="J298" s="466"/>
      <c r="K298" s="318"/>
      <c r="L298" s="318"/>
      <c r="M298" s="318"/>
      <c r="N298" s="318"/>
      <c r="O298" s="318"/>
      <c r="P298" s="318"/>
      <c r="Q298" s="318"/>
      <c r="R298" s="318"/>
      <c r="S298" s="318"/>
      <c r="T298" s="318"/>
    </row>
  </sheetData>
  <sheetProtection formatColumns="0" formatRows="0"/>
  <dataConsolidate leftLabels="1"/>
  <mergeCells count="259">
    <mergeCell ref="I80:I85"/>
    <mergeCell ref="S82:S83"/>
    <mergeCell ref="O92:AA92"/>
    <mergeCell ref="X100:X101"/>
    <mergeCell ref="J81:J84"/>
    <mergeCell ref="I97:I103"/>
    <mergeCell ref="J98:J102"/>
    <mergeCell ref="O94:AA94"/>
    <mergeCell ref="AT82:AT83"/>
    <mergeCell ref="AU82:AU83"/>
    <mergeCell ref="AV82:AV83"/>
    <mergeCell ref="AW82:AW83"/>
    <mergeCell ref="BA82:BA83"/>
    <mergeCell ref="CF82:CF83"/>
    <mergeCell ref="T82:T83"/>
    <mergeCell ref="AB82:AB83"/>
    <mergeCell ref="J136:J139"/>
    <mergeCell ref="T137:T138"/>
    <mergeCell ref="V200:V201"/>
    <mergeCell ref="Q200:Q203"/>
    <mergeCell ref="U200:U202"/>
    <mergeCell ref="T200:T202"/>
    <mergeCell ref="R200:R202"/>
    <mergeCell ref="S200:S202"/>
    <mergeCell ref="X98:X99"/>
    <mergeCell ref="Y82:Y83"/>
    <mergeCell ref="CH82:CH84"/>
    <mergeCell ref="W98:W99"/>
    <mergeCell ref="Z100:Z101"/>
    <mergeCell ref="W100:W101"/>
    <mergeCell ref="Y100:Y101"/>
    <mergeCell ref="Z98:Z99"/>
    <mergeCell ref="O97:AA97"/>
    <mergeCell ref="Z82:Z83"/>
    <mergeCell ref="AA82:AA83"/>
    <mergeCell ref="BB82:BB83"/>
    <mergeCell ref="AI82:AI83"/>
    <mergeCell ref="AM82:AM83"/>
    <mergeCell ref="AN82:AN83"/>
    <mergeCell ref="AO82:AO83"/>
    <mergeCell ref="AG82:AG83"/>
    <mergeCell ref="AH82:AH83"/>
    <mergeCell ref="D9:D12"/>
    <mergeCell ref="D14:D17"/>
    <mergeCell ref="S34:S35"/>
    <mergeCell ref="O9:O10"/>
    <mergeCell ref="R25:T26"/>
    <mergeCell ref="I9:I11"/>
    <mergeCell ref="H14:H16"/>
    <mergeCell ref="J14:J16"/>
    <mergeCell ref="S27:T27"/>
    <mergeCell ref="L9:L10"/>
    <mergeCell ref="N9:N10"/>
    <mergeCell ref="K9:K11"/>
    <mergeCell ref="J9:J11"/>
    <mergeCell ref="F9:F12"/>
    <mergeCell ref="E14:E17"/>
    <mergeCell ref="M9:M10"/>
    <mergeCell ref="F14:F17"/>
    <mergeCell ref="G9:G12"/>
    <mergeCell ref="H9:H11"/>
    <mergeCell ref="E9:E12"/>
    <mergeCell ref="E33:E36"/>
    <mergeCell ref="I118:I123"/>
    <mergeCell ref="K14:K16"/>
    <mergeCell ref="J65:J68"/>
    <mergeCell ref="I32:I37"/>
    <mergeCell ref="I48:I53"/>
    <mergeCell ref="U34:U35"/>
    <mergeCell ref="U25:U27"/>
    <mergeCell ref="O33:V33"/>
    <mergeCell ref="T50:T51"/>
    <mergeCell ref="J119:J122"/>
    <mergeCell ref="O95:AA95"/>
    <mergeCell ref="R82:R83"/>
    <mergeCell ref="O25:Q25"/>
    <mergeCell ref="O26:O27"/>
    <mergeCell ref="O28:U28"/>
    <mergeCell ref="N14:N15"/>
    <mergeCell ref="M14:M15"/>
    <mergeCell ref="O14:O15"/>
    <mergeCell ref="L14:L15"/>
    <mergeCell ref="I14:I16"/>
    <mergeCell ref="O93:AA93"/>
    <mergeCell ref="O115:V115"/>
    <mergeCell ref="Y98:Y99"/>
    <mergeCell ref="O114:V114"/>
    <mergeCell ref="G14:G17"/>
    <mergeCell ref="J49:J52"/>
    <mergeCell ref="J33:J36"/>
    <mergeCell ref="P26:Q26"/>
    <mergeCell ref="O30:V30"/>
    <mergeCell ref="O31:V31"/>
    <mergeCell ref="O32:V32"/>
    <mergeCell ref="N34:N35"/>
    <mergeCell ref="N50:N51"/>
    <mergeCell ref="W50:W52"/>
    <mergeCell ref="U50:U51"/>
    <mergeCell ref="W25:W27"/>
    <mergeCell ref="S50:S51"/>
    <mergeCell ref="R34:R35"/>
    <mergeCell ref="T34:T35"/>
    <mergeCell ref="R50:R51"/>
    <mergeCell ref="W34:W36"/>
    <mergeCell ref="O47:V47"/>
    <mergeCell ref="O48:V48"/>
    <mergeCell ref="O49:V49"/>
    <mergeCell ref="O29:V29"/>
    <mergeCell ref="O45:V45"/>
    <mergeCell ref="O46:V46"/>
    <mergeCell ref="O64:V64"/>
    <mergeCell ref="O65:V65"/>
    <mergeCell ref="W66:W68"/>
    <mergeCell ref="T66:T67"/>
    <mergeCell ref="O61:V61"/>
    <mergeCell ref="O62:V62"/>
    <mergeCell ref="O63:V63"/>
    <mergeCell ref="N66:N67"/>
    <mergeCell ref="I64:I69"/>
    <mergeCell ref="B62:B71"/>
    <mergeCell ref="C63:C70"/>
    <mergeCell ref="A77:A88"/>
    <mergeCell ref="B78:B87"/>
    <mergeCell ref="C79:C86"/>
    <mergeCell ref="D32:D37"/>
    <mergeCell ref="E81:E84"/>
    <mergeCell ref="D64:D69"/>
    <mergeCell ref="F254:F255"/>
    <mergeCell ref="A61:A72"/>
    <mergeCell ref="D80:D85"/>
    <mergeCell ref="B167:B175"/>
    <mergeCell ref="A181:A191"/>
    <mergeCell ref="A166:A176"/>
    <mergeCell ref="A45:A56"/>
    <mergeCell ref="E49:E52"/>
    <mergeCell ref="B46:B55"/>
    <mergeCell ref="C47:C54"/>
    <mergeCell ref="D48:D53"/>
    <mergeCell ref="A29:A40"/>
    <mergeCell ref="B30:B39"/>
    <mergeCell ref="C31:C38"/>
    <mergeCell ref="G254:G255"/>
    <mergeCell ref="C183:C189"/>
    <mergeCell ref="C168:C174"/>
    <mergeCell ref="E65:E68"/>
    <mergeCell ref="D249:D250"/>
    <mergeCell ref="E249:E250"/>
    <mergeCell ref="D184:D188"/>
    <mergeCell ref="W169:W170"/>
    <mergeCell ref="P169:P172"/>
    <mergeCell ref="T120:T121"/>
    <mergeCell ref="O119:V119"/>
    <mergeCell ref="O133:V133"/>
    <mergeCell ref="U120:U121"/>
    <mergeCell ref="O131:V131"/>
    <mergeCell ref="R120:R121"/>
    <mergeCell ref="O132:V132"/>
    <mergeCell ref="O134:V134"/>
    <mergeCell ref="S120:S121"/>
    <mergeCell ref="U66:U67"/>
    <mergeCell ref="O117:V117"/>
    <mergeCell ref="S66:S67"/>
    <mergeCell ref="O116:V116"/>
    <mergeCell ref="U82:U83"/>
    <mergeCell ref="R66:R67"/>
    <mergeCell ref="U154:U155"/>
    <mergeCell ref="R137:R138"/>
    <mergeCell ref="R154:R155"/>
    <mergeCell ref="U137:U138"/>
    <mergeCell ref="N183:AK183"/>
    <mergeCell ref="N182:AK182"/>
    <mergeCell ref="X184:X185"/>
    <mergeCell ref="H254:H255"/>
    <mergeCell ref="L169:L173"/>
    <mergeCell ref="S154:S155"/>
    <mergeCell ref="O153:V153"/>
    <mergeCell ref="O150:V150"/>
    <mergeCell ref="S137:S138"/>
    <mergeCell ref="O149:V149"/>
    <mergeCell ref="O152:V152"/>
    <mergeCell ref="O151:V151"/>
    <mergeCell ref="O148:V148"/>
    <mergeCell ref="I152:I157"/>
    <mergeCell ref="I135:I140"/>
    <mergeCell ref="J153:J156"/>
    <mergeCell ref="O136:V136"/>
    <mergeCell ref="Y200:Y201"/>
    <mergeCell ref="X200:X201"/>
    <mergeCell ref="W200:W201"/>
    <mergeCell ref="AM169:AM174"/>
    <mergeCell ref="Z169:Z170"/>
    <mergeCell ref="Y169:Y170"/>
    <mergeCell ref="U169:U171"/>
    <mergeCell ref="S169:S171"/>
    <mergeCell ref="Q169:Q172"/>
    <mergeCell ref="J184:J188"/>
    <mergeCell ref="N184:N187"/>
    <mergeCell ref="D169:D173"/>
    <mergeCell ref="K184:K188"/>
    <mergeCell ref="K169:K173"/>
    <mergeCell ref="I169:I173"/>
    <mergeCell ref="J169:J173"/>
    <mergeCell ref="N181:AK181"/>
    <mergeCell ref="M169:M173"/>
    <mergeCell ref="R169:R172"/>
    <mergeCell ref="V169:V171"/>
    <mergeCell ref="R184:R186"/>
    <mergeCell ref="T184:T186"/>
    <mergeCell ref="AL184:AL189"/>
    <mergeCell ref="Y184:Y185"/>
    <mergeCell ref="W184:W185"/>
    <mergeCell ref="B292:B296"/>
    <mergeCell ref="C249:C250"/>
    <mergeCell ref="C254:C255"/>
    <mergeCell ref="I184:I188"/>
    <mergeCell ref="A289:A297"/>
    <mergeCell ref="C293:C295"/>
    <mergeCell ref="I294:I295"/>
    <mergeCell ref="B182:B190"/>
    <mergeCell ref="T154:T155"/>
    <mergeCell ref="N166:AL166"/>
    <mergeCell ref="N167:AL167"/>
    <mergeCell ref="N168:AL168"/>
    <mergeCell ref="P184:P187"/>
    <mergeCell ref="U184:U186"/>
    <mergeCell ref="O184:O187"/>
    <mergeCell ref="S184:S186"/>
    <mergeCell ref="X169:X170"/>
    <mergeCell ref="Q184:Q187"/>
    <mergeCell ref="O169:O172"/>
    <mergeCell ref="L184:L188"/>
    <mergeCell ref="M184:M188"/>
    <mergeCell ref="V184:V185"/>
    <mergeCell ref="T169:T171"/>
    <mergeCell ref="N169:N173"/>
    <mergeCell ref="O77:CG77"/>
    <mergeCell ref="O78:CG78"/>
    <mergeCell ref="O79:CG79"/>
    <mergeCell ref="O80:CG80"/>
    <mergeCell ref="O81:CG81"/>
    <mergeCell ref="BY82:BY83"/>
    <mergeCell ref="CC82:CC83"/>
    <mergeCell ref="CD82:CD83"/>
    <mergeCell ref="CE82:CE83"/>
    <mergeCell ref="BP82:BP83"/>
    <mergeCell ref="BQ82:BQ83"/>
    <mergeCell ref="BR82:BR83"/>
    <mergeCell ref="BV82:BV83"/>
    <mergeCell ref="BW82:BW83"/>
    <mergeCell ref="BX82:BX83"/>
    <mergeCell ref="BD82:BD83"/>
    <mergeCell ref="BH82:BH83"/>
    <mergeCell ref="BI82:BI83"/>
    <mergeCell ref="BJ82:BJ83"/>
    <mergeCell ref="BK82:BK83"/>
    <mergeCell ref="BO82:BO83"/>
    <mergeCell ref="AF82:AF83"/>
    <mergeCell ref="BC82:BC83"/>
    <mergeCell ref="AP82:AP83"/>
  </mergeCells>
  <phoneticPr fontId="8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P82:Q82 W82:X82 AD82:AE82 AK82:AL82 AR82:AS82 AY82:AZ82 BF82:BG82 BM82:BN82 BT82:BU82 CA82:CB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 AG82:AG83 AI82:AI83 AN82:AN83 AP82:AP83 AU82:AU83 AW82:AW83 BB82:BB83 BD82:BD83 BI82:BI83 BK82:BK83 BP82:BP83 BR82:BR83 BW82:BW83 BY82:BY83 CD82:CD83 CF82:CF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 AF82 AH82:AH83 AM82 AO82:AO83 AT82 AV82:AV83 BA82 BC82:BC83 BH82 BJ82:BJ83 BO82 BQ82:BQ83 BV82 BX82:BX83 CC82 CE82:CE83"/>
    <dataValidation allowBlank="1" promptTitle="checkPeriodRange" sqref="V100 V98 Q155 Q138 Q121 Q51 Q35 Q67 Q83 AF185:AK185 AG170:AL170 X83 AE83 AL83 AS83 AZ83 BG83 BN83 BU83 CB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 AG84:AG88 AN84:AN88 AU84:AU88 BB84:BB88 BI84:BI88 BP84:BP88 BW84:BW88 CD84:CD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381"/>
  <sheetViews>
    <sheetView showGridLines="0" workbookViewId="0"/>
  </sheetViews>
  <sheetFormatPr defaultRowHeight="11.25"/>
  <sheetData>
    <row r="1" spans="1:4">
      <c r="A1" t="s">
        <v>833</v>
      </c>
      <c r="B1" t="s">
        <v>1439</v>
      </c>
      <c r="C1" t="s">
        <v>1440</v>
      </c>
      <c r="D1" t="s">
        <v>832</v>
      </c>
    </row>
    <row r="2" spans="1:4">
      <c r="A2">
        <v>1</v>
      </c>
      <c r="B2" t="s">
        <v>86</v>
      </c>
      <c r="C2" t="s">
        <v>86</v>
      </c>
      <c r="D2" t="s">
        <v>87</v>
      </c>
    </row>
    <row r="3" spans="1:4">
      <c r="A3">
        <v>2</v>
      </c>
      <c r="B3" t="s">
        <v>86</v>
      </c>
      <c r="C3" t="s">
        <v>88</v>
      </c>
      <c r="D3" t="s">
        <v>89</v>
      </c>
    </row>
    <row r="4" spans="1:4">
      <c r="A4">
        <v>3</v>
      </c>
      <c r="B4" t="s">
        <v>86</v>
      </c>
      <c r="C4" t="s">
        <v>90</v>
      </c>
      <c r="D4" t="s">
        <v>91</v>
      </c>
    </row>
    <row r="5" spans="1:4">
      <c r="A5">
        <v>4</v>
      </c>
      <c r="B5" t="s">
        <v>86</v>
      </c>
      <c r="C5" t="s">
        <v>92</v>
      </c>
      <c r="D5" t="s">
        <v>93</v>
      </c>
    </row>
    <row r="6" spans="1:4">
      <c r="A6">
        <v>5</v>
      </c>
      <c r="B6" t="s">
        <v>86</v>
      </c>
      <c r="C6" t="s">
        <v>94</v>
      </c>
      <c r="D6" t="s">
        <v>95</v>
      </c>
    </row>
    <row r="7" spans="1:4">
      <c r="A7">
        <v>6</v>
      </c>
      <c r="B7" t="s">
        <v>86</v>
      </c>
      <c r="C7" t="s">
        <v>96</v>
      </c>
      <c r="D7" t="s">
        <v>97</v>
      </c>
    </row>
    <row r="8" spans="1:4">
      <c r="A8">
        <v>7</v>
      </c>
      <c r="B8" t="s">
        <v>86</v>
      </c>
      <c r="C8" t="s">
        <v>98</v>
      </c>
      <c r="D8" t="s">
        <v>99</v>
      </c>
    </row>
    <row r="9" spans="1:4">
      <c r="A9">
        <v>8</v>
      </c>
      <c r="B9" t="s">
        <v>86</v>
      </c>
      <c r="C9" t="s">
        <v>100</v>
      </c>
      <c r="D9" t="s">
        <v>101</v>
      </c>
    </row>
    <row r="10" spans="1:4">
      <c r="A10">
        <v>9</v>
      </c>
      <c r="B10" t="s">
        <v>86</v>
      </c>
      <c r="C10" t="s">
        <v>102</v>
      </c>
      <c r="D10" t="s">
        <v>103</v>
      </c>
    </row>
    <row r="11" spans="1:4">
      <c r="A11">
        <v>10</v>
      </c>
      <c r="B11" t="s">
        <v>104</v>
      </c>
      <c r="C11" t="s">
        <v>106</v>
      </c>
      <c r="D11" t="s">
        <v>107</v>
      </c>
    </row>
    <row r="12" spans="1:4">
      <c r="A12">
        <v>11</v>
      </c>
      <c r="B12" t="s">
        <v>104</v>
      </c>
      <c r="C12" t="s">
        <v>104</v>
      </c>
      <c r="D12" t="s">
        <v>105</v>
      </c>
    </row>
    <row r="13" spans="1:4">
      <c r="A13">
        <v>12</v>
      </c>
      <c r="B13" t="s">
        <v>104</v>
      </c>
      <c r="C13" t="s">
        <v>108</v>
      </c>
      <c r="D13" t="s">
        <v>109</v>
      </c>
    </row>
    <row r="14" spans="1:4">
      <c r="A14">
        <v>13</v>
      </c>
      <c r="B14" t="s">
        <v>104</v>
      </c>
      <c r="C14" t="s">
        <v>110</v>
      </c>
      <c r="D14" t="s">
        <v>111</v>
      </c>
    </row>
    <row r="15" spans="1:4">
      <c r="A15">
        <v>14</v>
      </c>
      <c r="B15" t="s">
        <v>104</v>
      </c>
      <c r="C15" t="s">
        <v>112</v>
      </c>
      <c r="D15" t="s">
        <v>113</v>
      </c>
    </row>
    <row r="16" spans="1:4">
      <c r="A16">
        <v>15</v>
      </c>
      <c r="B16" t="s">
        <v>104</v>
      </c>
      <c r="C16" t="s">
        <v>114</v>
      </c>
      <c r="D16" t="s">
        <v>115</v>
      </c>
    </row>
    <row r="17" spans="1:4">
      <c r="A17">
        <v>16</v>
      </c>
      <c r="B17" t="s">
        <v>104</v>
      </c>
      <c r="C17" t="s">
        <v>116</v>
      </c>
      <c r="D17" t="s">
        <v>117</v>
      </c>
    </row>
    <row r="18" spans="1:4">
      <c r="A18">
        <v>17</v>
      </c>
      <c r="B18" t="s">
        <v>104</v>
      </c>
      <c r="C18" t="s">
        <v>118</v>
      </c>
      <c r="D18" t="s">
        <v>119</v>
      </c>
    </row>
    <row r="19" spans="1:4">
      <c r="A19">
        <v>18</v>
      </c>
      <c r="B19" t="s">
        <v>104</v>
      </c>
      <c r="C19" t="s">
        <v>120</v>
      </c>
      <c r="D19" t="s">
        <v>121</v>
      </c>
    </row>
    <row r="20" spans="1:4">
      <c r="A20">
        <v>19</v>
      </c>
      <c r="B20" t="s">
        <v>104</v>
      </c>
      <c r="C20" t="s">
        <v>122</v>
      </c>
      <c r="D20" t="s">
        <v>123</v>
      </c>
    </row>
    <row r="21" spans="1:4">
      <c r="A21">
        <v>20</v>
      </c>
      <c r="B21" t="s">
        <v>104</v>
      </c>
      <c r="C21" t="s">
        <v>124</v>
      </c>
      <c r="D21" t="s">
        <v>125</v>
      </c>
    </row>
    <row r="22" spans="1:4">
      <c r="A22">
        <v>21</v>
      </c>
      <c r="B22" t="s">
        <v>104</v>
      </c>
      <c r="C22" t="s">
        <v>126</v>
      </c>
      <c r="D22" t="s">
        <v>127</v>
      </c>
    </row>
    <row r="23" spans="1:4">
      <c r="A23">
        <v>22</v>
      </c>
      <c r="B23" t="s">
        <v>104</v>
      </c>
      <c r="C23" t="s">
        <v>128</v>
      </c>
      <c r="D23" t="s">
        <v>129</v>
      </c>
    </row>
    <row r="24" spans="1:4">
      <c r="A24">
        <v>23</v>
      </c>
      <c r="B24" t="s">
        <v>104</v>
      </c>
      <c r="C24" t="s">
        <v>130</v>
      </c>
      <c r="D24" t="s">
        <v>131</v>
      </c>
    </row>
    <row r="25" spans="1:4">
      <c r="A25">
        <v>24</v>
      </c>
      <c r="B25" t="s">
        <v>132</v>
      </c>
      <c r="C25" t="s">
        <v>132</v>
      </c>
      <c r="D25" t="s">
        <v>133</v>
      </c>
    </row>
    <row r="26" spans="1:4">
      <c r="A26">
        <v>25</v>
      </c>
      <c r="B26" t="s">
        <v>132</v>
      </c>
      <c r="C26" t="s">
        <v>134</v>
      </c>
      <c r="D26" t="s">
        <v>135</v>
      </c>
    </row>
    <row r="27" spans="1:4">
      <c r="A27">
        <v>26</v>
      </c>
      <c r="B27" t="s">
        <v>132</v>
      </c>
      <c r="C27" t="s">
        <v>136</v>
      </c>
      <c r="D27" t="s">
        <v>137</v>
      </c>
    </row>
    <row r="28" spans="1:4">
      <c r="A28">
        <v>27</v>
      </c>
      <c r="B28" t="s">
        <v>132</v>
      </c>
      <c r="C28" t="s">
        <v>138</v>
      </c>
      <c r="D28" t="s">
        <v>139</v>
      </c>
    </row>
    <row r="29" spans="1:4">
      <c r="A29">
        <v>28</v>
      </c>
      <c r="B29" t="s">
        <v>132</v>
      </c>
      <c r="C29" t="s">
        <v>140</v>
      </c>
      <c r="D29" t="s">
        <v>141</v>
      </c>
    </row>
    <row r="30" spans="1:4">
      <c r="A30">
        <v>29</v>
      </c>
      <c r="B30" t="s">
        <v>132</v>
      </c>
      <c r="C30" t="s">
        <v>142</v>
      </c>
      <c r="D30" t="s">
        <v>143</v>
      </c>
    </row>
    <row r="31" spans="1:4">
      <c r="A31">
        <v>30</v>
      </c>
      <c r="B31" t="s">
        <v>132</v>
      </c>
      <c r="C31" t="s">
        <v>144</v>
      </c>
      <c r="D31" t="s">
        <v>145</v>
      </c>
    </row>
    <row r="32" spans="1:4">
      <c r="A32">
        <v>31</v>
      </c>
      <c r="B32" t="s">
        <v>132</v>
      </c>
      <c r="C32" t="s">
        <v>146</v>
      </c>
      <c r="D32" t="s">
        <v>147</v>
      </c>
    </row>
    <row r="33" spans="1:4">
      <c r="A33">
        <v>32</v>
      </c>
      <c r="B33" t="s">
        <v>148</v>
      </c>
      <c r="C33" t="s">
        <v>150</v>
      </c>
      <c r="D33" t="s">
        <v>151</v>
      </c>
    </row>
    <row r="34" spans="1:4">
      <c r="A34">
        <v>33</v>
      </c>
      <c r="B34" t="s">
        <v>148</v>
      </c>
      <c r="C34" t="s">
        <v>148</v>
      </c>
      <c r="D34" t="s">
        <v>149</v>
      </c>
    </row>
    <row r="35" spans="1:4">
      <c r="A35">
        <v>34</v>
      </c>
      <c r="B35" t="s">
        <v>148</v>
      </c>
      <c r="C35" t="s">
        <v>152</v>
      </c>
      <c r="D35" t="s">
        <v>153</v>
      </c>
    </row>
    <row r="36" spans="1:4">
      <c r="A36">
        <v>35</v>
      </c>
      <c r="B36" t="s">
        <v>148</v>
      </c>
      <c r="C36" t="s">
        <v>154</v>
      </c>
      <c r="D36" t="s">
        <v>155</v>
      </c>
    </row>
    <row r="37" spans="1:4">
      <c r="A37">
        <v>36</v>
      </c>
      <c r="B37" t="s">
        <v>148</v>
      </c>
      <c r="C37" t="s">
        <v>156</v>
      </c>
      <c r="D37" t="s">
        <v>157</v>
      </c>
    </row>
    <row r="38" spans="1:4">
      <c r="A38">
        <v>37</v>
      </c>
      <c r="B38" t="s">
        <v>148</v>
      </c>
      <c r="C38" t="s">
        <v>158</v>
      </c>
      <c r="D38" t="s">
        <v>159</v>
      </c>
    </row>
    <row r="39" spans="1:4">
      <c r="A39">
        <v>38</v>
      </c>
      <c r="B39" t="s">
        <v>148</v>
      </c>
      <c r="C39" t="s">
        <v>160</v>
      </c>
      <c r="D39" t="s">
        <v>161</v>
      </c>
    </row>
    <row r="40" spans="1:4">
      <c r="A40">
        <v>39</v>
      </c>
      <c r="B40" t="s">
        <v>148</v>
      </c>
      <c r="C40" t="s">
        <v>162</v>
      </c>
      <c r="D40" t="s">
        <v>163</v>
      </c>
    </row>
    <row r="41" spans="1:4">
      <c r="A41">
        <v>40</v>
      </c>
      <c r="B41" t="s">
        <v>148</v>
      </c>
      <c r="C41" t="s">
        <v>164</v>
      </c>
      <c r="D41" t="s">
        <v>165</v>
      </c>
    </row>
    <row r="42" spans="1:4">
      <c r="A42">
        <v>41</v>
      </c>
      <c r="B42" t="s">
        <v>166</v>
      </c>
      <c r="C42" t="s">
        <v>166</v>
      </c>
      <c r="D42" t="s">
        <v>167</v>
      </c>
    </row>
    <row r="43" spans="1:4">
      <c r="A43">
        <v>42</v>
      </c>
      <c r="B43" t="s">
        <v>166</v>
      </c>
      <c r="C43" t="s">
        <v>168</v>
      </c>
      <c r="D43" t="s">
        <v>169</v>
      </c>
    </row>
    <row r="44" spans="1:4">
      <c r="A44">
        <v>43</v>
      </c>
      <c r="B44" t="s">
        <v>166</v>
      </c>
      <c r="C44" t="s">
        <v>170</v>
      </c>
      <c r="D44" t="s">
        <v>171</v>
      </c>
    </row>
    <row r="45" spans="1:4">
      <c r="A45">
        <v>44</v>
      </c>
      <c r="B45" t="s">
        <v>166</v>
      </c>
      <c r="C45" t="s">
        <v>172</v>
      </c>
      <c r="D45" t="s">
        <v>173</v>
      </c>
    </row>
    <row r="46" spans="1:4">
      <c r="A46">
        <v>45</v>
      </c>
      <c r="B46" t="s">
        <v>166</v>
      </c>
      <c r="C46" t="s">
        <v>174</v>
      </c>
      <c r="D46" t="s">
        <v>175</v>
      </c>
    </row>
    <row r="47" spans="1:4">
      <c r="A47">
        <v>46</v>
      </c>
      <c r="B47" t="s">
        <v>166</v>
      </c>
      <c r="C47" t="s">
        <v>176</v>
      </c>
      <c r="D47" t="s">
        <v>177</v>
      </c>
    </row>
    <row r="48" spans="1:4">
      <c r="A48">
        <v>47</v>
      </c>
      <c r="B48" t="s">
        <v>166</v>
      </c>
      <c r="C48" t="s">
        <v>178</v>
      </c>
      <c r="D48" t="s">
        <v>179</v>
      </c>
    </row>
    <row r="49" spans="1:4">
      <c r="A49">
        <v>48</v>
      </c>
      <c r="B49" t="s">
        <v>180</v>
      </c>
      <c r="C49" t="s">
        <v>180</v>
      </c>
      <c r="D49" t="s">
        <v>181</v>
      </c>
    </row>
    <row r="50" spans="1:4">
      <c r="A50">
        <v>49</v>
      </c>
      <c r="B50" t="s">
        <v>180</v>
      </c>
      <c r="C50" t="s">
        <v>182</v>
      </c>
      <c r="D50" t="s">
        <v>183</v>
      </c>
    </row>
    <row r="51" spans="1:4">
      <c r="A51">
        <v>50</v>
      </c>
      <c r="B51" t="s">
        <v>180</v>
      </c>
      <c r="C51" t="s">
        <v>184</v>
      </c>
      <c r="D51" t="s">
        <v>185</v>
      </c>
    </row>
    <row r="52" spans="1:4">
      <c r="A52">
        <v>51</v>
      </c>
      <c r="B52" t="s">
        <v>180</v>
      </c>
      <c r="C52" t="s">
        <v>186</v>
      </c>
      <c r="D52" t="s">
        <v>187</v>
      </c>
    </row>
    <row r="53" spans="1:4">
      <c r="A53">
        <v>52</v>
      </c>
      <c r="B53" t="s">
        <v>180</v>
      </c>
      <c r="C53" t="s">
        <v>188</v>
      </c>
      <c r="D53" t="s">
        <v>189</v>
      </c>
    </row>
    <row r="54" spans="1:4">
      <c r="A54">
        <v>53</v>
      </c>
      <c r="B54" t="s">
        <v>190</v>
      </c>
      <c r="C54" t="s">
        <v>192</v>
      </c>
      <c r="D54" t="s">
        <v>193</v>
      </c>
    </row>
    <row r="55" spans="1:4">
      <c r="A55">
        <v>54</v>
      </c>
      <c r="B55" t="s">
        <v>190</v>
      </c>
      <c r="C55" t="s">
        <v>190</v>
      </c>
      <c r="D55" t="s">
        <v>191</v>
      </c>
    </row>
    <row r="56" spans="1:4">
      <c r="A56">
        <v>55</v>
      </c>
      <c r="B56" t="s">
        <v>190</v>
      </c>
      <c r="C56" t="s">
        <v>194</v>
      </c>
      <c r="D56" t="s">
        <v>195</v>
      </c>
    </row>
    <row r="57" spans="1:4">
      <c r="A57">
        <v>56</v>
      </c>
      <c r="B57" t="s">
        <v>190</v>
      </c>
      <c r="C57" t="s">
        <v>196</v>
      </c>
      <c r="D57" t="s">
        <v>197</v>
      </c>
    </row>
    <row r="58" spans="1:4">
      <c r="A58">
        <v>57</v>
      </c>
      <c r="B58" t="s">
        <v>190</v>
      </c>
      <c r="C58" t="s">
        <v>198</v>
      </c>
      <c r="D58" t="s">
        <v>199</v>
      </c>
    </row>
    <row r="59" spans="1:4">
      <c r="A59">
        <v>58</v>
      </c>
      <c r="B59" t="s">
        <v>190</v>
      </c>
      <c r="C59" t="s">
        <v>200</v>
      </c>
      <c r="D59" t="s">
        <v>201</v>
      </c>
    </row>
    <row r="60" spans="1:4">
      <c r="A60">
        <v>59</v>
      </c>
      <c r="B60" t="s">
        <v>190</v>
      </c>
      <c r="C60" t="s">
        <v>202</v>
      </c>
      <c r="D60" t="s">
        <v>203</v>
      </c>
    </row>
    <row r="61" spans="1:4">
      <c r="A61">
        <v>60</v>
      </c>
      <c r="B61" t="s">
        <v>204</v>
      </c>
      <c r="C61" t="s">
        <v>204</v>
      </c>
      <c r="D61" t="s">
        <v>205</v>
      </c>
    </row>
    <row r="62" spans="1:4">
      <c r="A62">
        <v>61</v>
      </c>
      <c r="B62" t="s">
        <v>204</v>
      </c>
      <c r="C62" t="s">
        <v>206</v>
      </c>
      <c r="D62" t="s">
        <v>207</v>
      </c>
    </row>
    <row r="63" spans="1:4">
      <c r="A63">
        <v>62</v>
      </c>
      <c r="B63" t="s">
        <v>204</v>
      </c>
      <c r="C63" t="s">
        <v>208</v>
      </c>
      <c r="D63" t="s">
        <v>209</v>
      </c>
    </row>
    <row r="64" spans="1:4">
      <c r="A64">
        <v>63</v>
      </c>
      <c r="B64" t="s">
        <v>204</v>
      </c>
      <c r="C64" t="s">
        <v>210</v>
      </c>
      <c r="D64" t="s">
        <v>211</v>
      </c>
    </row>
    <row r="65" spans="1:4">
      <c r="A65">
        <v>64</v>
      </c>
      <c r="B65" t="s">
        <v>204</v>
      </c>
      <c r="C65" t="s">
        <v>212</v>
      </c>
      <c r="D65" t="s">
        <v>213</v>
      </c>
    </row>
    <row r="66" spans="1:4">
      <c r="A66">
        <v>65</v>
      </c>
      <c r="B66" t="s">
        <v>204</v>
      </c>
      <c r="C66" t="s">
        <v>214</v>
      </c>
      <c r="D66" t="s">
        <v>215</v>
      </c>
    </row>
    <row r="67" spans="1:4">
      <c r="A67">
        <v>66</v>
      </c>
      <c r="B67" t="s">
        <v>204</v>
      </c>
      <c r="C67" t="s">
        <v>216</v>
      </c>
      <c r="D67" t="s">
        <v>217</v>
      </c>
    </row>
    <row r="68" spans="1:4">
      <c r="A68">
        <v>67</v>
      </c>
      <c r="B68" t="s">
        <v>218</v>
      </c>
      <c r="C68" t="s">
        <v>220</v>
      </c>
      <c r="D68" t="s">
        <v>221</v>
      </c>
    </row>
    <row r="69" spans="1:4">
      <c r="A69">
        <v>68</v>
      </c>
      <c r="B69" t="s">
        <v>218</v>
      </c>
      <c r="C69" t="s">
        <v>218</v>
      </c>
      <c r="D69" t="s">
        <v>219</v>
      </c>
    </row>
    <row r="70" spans="1:4">
      <c r="A70">
        <v>69</v>
      </c>
      <c r="B70" t="s">
        <v>218</v>
      </c>
      <c r="C70" t="s">
        <v>222</v>
      </c>
      <c r="D70" t="s">
        <v>223</v>
      </c>
    </row>
    <row r="71" spans="1:4">
      <c r="A71">
        <v>70</v>
      </c>
      <c r="B71" t="s">
        <v>218</v>
      </c>
      <c r="C71" t="s">
        <v>224</v>
      </c>
      <c r="D71" t="s">
        <v>225</v>
      </c>
    </row>
    <row r="72" spans="1:4">
      <c r="A72">
        <v>71</v>
      </c>
      <c r="B72" t="s">
        <v>218</v>
      </c>
      <c r="C72" t="s">
        <v>226</v>
      </c>
      <c r="D72" t="s">
        <v>227</v>
      </c>
    </row>
    <row r="73" spans="1:4">
      <c r="A73">
        <v>72</v>
      </c>
      <c r="B73" t="s">
        <v>218</v>
      </c>
      <c r="C73" t="s">
        <v>228</v>
      </c>
      <c r="D73" t="s">
        <v>229</v>
      </c>
    </row>
    <row r="74" spans="1:4">
      <c r="A74">
        <v>73</v>
      </c>
      <c r="B74" t="s">
        <v>218</v>
      </c>
      <c r="C74" t="s">
        <v>230</v>
      </c>
      <c r="D74" t="s">
        <v>231</v>
      </c>
    </row>
    <row r="75" spans="1:4">
      <c r="A75">
        <v>74</v>
      </c>
      <c r="B75" t="s">
        <v>232</v>
      </c>
      <c r="C75" t="s">
        <v>234</v>
      </c>
      <c r="D75" t="s">
        <v>235</v>
      </c>
    </row>
    <row r="76" spans="1:4">
      <c r="A76">
        <v>75</v>
      </c>
      <c r="B76" t="s">
        <v>232</v>
      </c>
      <c r="C76" t="s">
        <v>232</v>
      </c>
      <c r="D76" t="s">
        <v>233</v>
      </c>
    </row>
    <row r="77" spans="1:4">
      <c r="A77">
        <v>76</v>
      </c>
      <c r="B77" t="s">
        <v>232</v>
      </c>
      <c r="C77" t="s">
        <v>236</v>
      </c>
      <c r="D77" t="s">
        <v>237</v>
      </c>
    </row>
    <row r="78" spans="1:4">
      <c r="A78">
        <v>77</v>
      </c>
      <c r="B78" t="s">
        <v>232</v>
      </c>
      <c r="C78" t="s">
        <v>238</v>
      </c>
      <c r="D78" t="s">
        <v>239</v>
      </c>
    </row>
    <row r="79" spans="1:4">
      <c r="A79">
        <v>78</v>
      </c>
      <c r="B79" t="s">
        <v>232</v>
      </c>
      <c r="C79" t="s">
        <v>240</v>
      </c>
      <c r="D79" t="s">
        <v>241</v>
      </c>
    </row>
    <row r="80" spans="1:4">
      <c r="A80">
        <v>79</v>
      </c>
      <c r="B80" t="s">
        <v>232</v>
      </c>
      <c r="C80" t="s">
        <v>242</v>
      </c>
      <c r="D80" t="s">
        <v>243</v>
      </c>
    </row>
    <row r="81" spans="1:4">
      <c r="A81">
        <v>80</v>
      </c>
      <c r="B81" t="s">
        <v>232</v>
      </c>
      <c r="C81" t="s">
        <v>244</v>
      </c>
      <c r="D81" t="s">
        <v>245</v>
      </c>
    </row>
    <row r="82" spans="1:4">
      <c r="A82">
        <v>81</v>
      </c>
      <c r="B82" t="s">
        <v>246</v>
      </c>
      <c r="C82" t="s">
        <v>246</v>
      </c>
      <c r="D82" t="s">
        <v>247</v>
      </c>
    </row>
    <row r="83" spans="1:4">
      <c r="A83">
        <v>82</v>
      </c>
      <c r="B83" t="s">
        <v>246</v>
      </c>
      <c r="C83" t="s">
        <v>248</v>
      </c>
      <c r="D83" t="s">
        <v>249</v>
      </c>
    </row>
    <row r="84" spans="1:4">
      <c r="A84">
        <v>83</v>
      </c>
      <c r="B84" t="s">
        <v>246</v>
      </c>
      <c r="C84" t="s">
        <v>250</v>
      </c>
      <c r="D84" t="s">
        <v>251</v>
      </c>
    </row>
    <row r="85" spans="1:4">
      <c r="A85">
        <v>84</v>
      </c>
      <c r="B85" t="s">
        <v>246</v>
      </c>
      <c r="C85" t="s">
        <v>252</v>
      </c>
      <c r="D85" t="s">
        <v>253</v>
      </c>
    </row>
    <row r="86" spans="1:4">
      <c r="A86">
        <v>85</v>
      </c>
      <c r="B86" t="s">
        <v>246</v>
      </c>
      <c r="C86" t="s">
        <v>254</v>
      </c>
      <c r="D86" t="s">
        <v>255</v>
      </c>
    </row>
    <row r="87" spans="1:4">
      <c r="A87">
        <v>86</v>
      </c>
      <c r="B87" t="s">
        <v>246</v>
      </c>
      <c r="C87" t="s">
        <v>256</v>
      </c>
      <c r="D87" t="s">
        <v>257</v>
      </c>
    </row>
    <row r="88" spans="1:4">
      <c r="A88">
        <v>87</v>
      </c>
      <c r="B88" t="s">
        <v>246</v>
      </c>
      <c r="C88" t="s">
        <v>258</v>
      </c>
      <c r="D88" t="s">
        <v>259</v>
      </c>
    </row>
    <row r="89" spans="1:4">
      <c r="A89">
        <v>88</v>
      </c>
      <c r="B89" t="s">
        <v>246</v>
      </c>
      <c r="C89" t="s">
        <v>260</v>
      </c>
      <c r="D89" t="s">
        <v>261</v>
      </c>
    </row>
    <row r="90" spans="1:4">
      <c r="A90">
        <v>89</v>
      </c>
      <c r="B90" t="s">
        <v>246</v>
      </c>
      <c r="C90" t="s">
        <v>262</v>
      </c>
      <c r="D90" t="s">
        <v>263</v>
      </c>
    </row>
    <row r="91" spans="1:4">
      <c r="A91">
        <v>90</v>
      </c>
      <c r="B91" t="s">
        <v>246</v>
      </c>
      <c r="C91" t="s">
        <v>264</v>
      </c>
      <c r="D91" t="s">
        <v>265</v>
      </c>
    </row>
    <row r="92" spans="1:4">
      <c r="A92">
        <v>91</v>
      </c>
      <c r="B92" t="s">
        <v>266</v>
      </c>
      <c r="C92" t="s">
        <v>268</v>
      </c>
      <c r="D92" t="s">
        <v>269</v>
      </c>
    </row>
    <row r="93" spans="1:4">
      <c r="A93">
        <v>92</v>
      </c>
      <c r="B93" t="s">
        <v>266</v>
      </c>
      <c r="C93" t="s">
        <v>270</v>
      </c>
      <c r="D93" t="s">
        <v>271</v>
      </c>
    </row>
    <row r="94" spans="1:4">
      <c r="A94">
        <v>93</v>
      </c>
      <c r="B94" t="s">
        <v>266</v>
      </c>
      <c r="C94" t="s">
        <v>272</v>
      </c>
      <c r="D94" t="s">
        <v>273</v>
      </c>
    </row>
    <row r="95" spans="1:4">
      <c r="A95">
        <v>94</v>
      </c>
      <c r="B95" t="s">
        <v>266</v>
      </c>
      <c r="C95" t="s">
        <v>266</v>
      </c>
      <c r="D95" t="s">
        <v>267</v>
      </c>
    </row>
    <row r="96" spans="1:4">
      <c r="A96">
        <v>95</v>
      </c>
      <c r="B96" t="s">
        <v>266</v>
      </c>
      <c r="C96" t="s">
        <v>274</v>
      </c>
      <c r="D96" t="s">
        <v>275</v>
      </c>
    </row>
    <row r="97" spans="1:4">
      <c r="A97">
        <v>96</v>
      </c>
      <c r="B97" t="s">
        <v>266</v>
      </c>
      <c r="C97" t="s">
        <v>276</v>
      </c>
      <c r="D97" t="s">
        <v>277</v>
      </c>
    </row>
    <row r="98" spans="1:4">
      <c r="A98">
        <v>97</v>
      </c>
      <c r="B98" t="s">
        <v>266</v>
      </c>
      <c r="C98" t="s">
        <v>278</v>
      </c>
      <c r="D98" t="s">
        <v>279</v>
      </c>
    </row>
    <row r="99" spans="1:4">
      <c r="A99">
        <v>98</v>
      </c>
      <c r="B99" t="s">
        <v>266</v>
      </c>
      <c r="C99" t="s">
        <v>280</v>
      </c>
      <c r="D99" t="s">
        <v>281</v>
      </c>
    </row>
    <row r="100" spans="1:4">
      <c r="A100">
        <v>99</v>
      </c>
      <c r="B100" t="s">
        <v>266</v>
      </c>
      <c r="C100" t="s">
        <v>282</v>
      </c>
      <c r="D100" t="s">
        <v>283</v>
      </c>
    </row>
    <row r="101" spans="1:4">
      <c r="A101">
        <v>100</v>
      </c>
      <c r="B101" t="s">
        <v>266</v>
      </c>
      <c r="C101" t="s">
        <v>284</v>
      </c>
      <c r="D101" t="s">
        <v>285</v>
      </c>
    </row>
    <row r="102" spans="1:4">
      <c r="A102">
        <v>101</v>
      </c>
      <c r="B102" t="s">
        <v>286</v>
      </c>
      <c r="C102" t="s">
        <v>286</v>
      </c>
      <c r="D102" t="s">
        <v>287</v>
      </c>
    </row>
    <row r="103" spans="1:4">
      <c r="A103">
        <v>102</v>
      </c>
      <c r="B103" t="s">
        <v>286</v>
      </c>
      <c r="C103" t="s">
        <v>288</v>
      </c>
      <c r="D103" t="s">
        <v>289</v>
      </c>
    </row>
    <row r="104" spans="1:4">
      <c r="A104">
        <v>103</v>
      </c>
      <c r="B104" t="s">
        <v>286</v>
      </c>
      <c r="C104" t="s">
        <v>290</v>
      </c>
      <c r="D104" t="s">
        <v>291</v>
      </c>
    </row>
    <row r="105" spans="1:4">
      <c r="A105">
        <v>104</v>
      </c>
      <c r="B105" t="s">
        <v>286</v>
      </c>
      <c r="C105" t="s">
        <v>292</v>
      </c>
      <c r="D105" t="s">
        <v>293</v>
      </c>
    </row>
    <row r="106" spans="1:4">
      <c r="A106">
        <v>105</v>
      </c>
      <c r="B106" t="s">
        <v>286</v>
      </c>
      <c r="C106" t="s">
        <v>294</v>
      </c>
      <c r="D106" t="s">
        <v>295</v>
      </c>
    </row>
    <row r="107" spans="1:4">
      <c r="A107">
        <v>106</v>
      </c>
      <c r="B107" t="s">
        <v>286</v>
      </c>
      <c r="C107" t="s">
        <v>296</v>
      </c>
      <c r="D107" t="s">
        <v>297</v>
      </c>
    </row>
    <row r="108" spans="1:4">
      <c r="A108">
        <v>107</v>
      </c>
      <c r="B108" t="s">
        <v>286</v>
      </c>
      <c r="C108" t="s">
        <v>298</v>
      </c>
      <c r="D108" t="s">
        <v>299</v>
      </c>
    </row>
    <row r="109" spans="1:4">
      <c r="A109">
        <v>108</v>
      </c>
      <c r="B109" t="s">
        <v>286</v>
      </c>
      <c r="C109" t="s">
        <v>300</v>
      </c>
      <c r="D109" t="s">
        <v>301</v>
      </c>
    </row>
    <row r="110" spans="1:4">
      <c r="A110">
        <v>109</v>
      </c>
      <c r="B110" t="s">
        <v>286</v>
      </c>
      <c r="C110" t="s">
        <v>302</v>
      </c>
      <c r="D110" t="s">
        <v>303</v>
      </c>
    </row>
    <row r="111" spans="1:4">
      <c r="A111">
        <v>110</v>
      </c>
      <c r="B111" t="s">
        <v>286</v>
      </c>
      <c r="C111" t="s">
        <v>304</v>
      </c>
      <c r="D111" t="s">
        <v>305</v>
      </c>
    </row>
    <row r="112" spans="1:4">
      <c r="A112">
        <v>111</v>
      </c>
      <c r="B112" t="s">
        <v>286</v>
      </c>
      <c r="C112" t="s">
        <v>306</v>
      </c>
      <c r="D112" t="s">
        <v>307</v>
      </c>
    </row>
    <row r="113" spans="1:4">
      <c r="A113">
        <v>112</v>
      </c>
      <c r="B113" t="s">
        <v>286</v>
      </c>
      <c r="C113" t="s">
        <v>308</v>
      </c>
      <c r="D113" t="s">
        <v>309</v>
      </c>
    </row>
    <row r="114" spans="1:4">
      <c r="A114">
        <v>113</v>
      </c>
      <c r="B114" t="s">
        <v>310</v>
      </c>
      <c r="C114" t="s">
        <v>312</v>
      </c>
      <c r="D114" t="s">
        <v>313</v>
      </c>
    </row>
    <row r="115" spans="1:4">
      <c r="A115">
        <v>114</v>
      </c>
      <c r="B115" t="s">
        <v>310</v>
      </c>
      <c r="C115" t="s">
        <v>310</v>
      </c>
      <c r="D115" t="s">
        <v>311</v>
      </c>
    </row>
    <row r="116" spans="1:4">
      <c r="A116">
        <v>115</v>
      </c>
      <c r="B116" t="s">
        <v>310</v>
      </c>
      <c r="C116" t="s">
        <v>158</v>
      </c>
      <c r="D116" t="s">
        <v>314</v>
      </c>
    </row>
    <row r="117" spans="1:4">
      <c r="A117">
        <v>116</v>
      </c>
      <c r="B117" t="s">
        <v>310</v>
      </c>
      <c r="C117" t="s">
        <v>315</v>
      </c>
      <c r="D117" t="s">
        <v>316</v>
      </c>
    </row>
    <row r="118" spans="1:4">
      <c r="A118">
        <v>117</v>
      </c>
      <c r="B118" t="s">
        <v>310</v>
      </c>
      <c r="C118" t="s">
        <v>317</v>
      </c>
      <c r="D118" t="s">
        <v>318</v>
      </c>
    </row>
    <row r="119" spans="1:4">
      <c r="A119">
        <v>118</v>
      </c>
      <c r="B119" t="s">
        <v>310</v>
      </c>
      <c r="C119" t="s">
        <v>319</v>
      </c>
      <c r="D119" t="s">
        <v>320</v>
      </c>
    </row>
    <row r="120" spans="1:4">
      <c r="A120">
        <v>119</v>
      </c>
      <c r="B120" t="s">
        <v>310</v>
      </c>
      <c r="C120" t="s">
        <v>321</v>
      </c>
      <c r="D120" t="s">
        <v>322</v>
      </c>
    </row>
    <row r="121" spans="1:4">
      <c r="A121">
        <v>120</v>
      </c>
      <c r="B121" t="s">
        <v>310</v>
      </c>
      <c r="C121" t="s">
        <v>323</v>
      </c>
      <c r="D121" t="s">
        <v>324</v>
      </c>
    </row>
    <row r="122" spans="1:4">
      <c r="A122">
        <v>121</v>
      </c>
      <c r="B122" t="s">
        <v>310</v>
      </c>
      <c r="C122" t="s">
        <v>325</v>
      </c>
      <c r="D122" t="s">
        <v>326</v>
      </c>
    </row>
    <row r="123" spans="1:4">
      <c r="A123">
        <v>122</v>
      </c>
      <c r="B123" t="s">
        <v>310</v>
      </c>
      <c r="C123" t="s">
        <v>327</v>
      </c>
      <c r="D123" t="s">
        <v>328</v>
      </c>
    </row>
    <row r="124" spans="1:4">
      <c r="A124">
        <v>123</v>
      </c>
      <c r="B124" t="s">
        <v>310</v>
      </c>
      <c r="C124" t="s">
        <v>329</v>
      </c>
      <c r="D124" t="s">
        <v>330</v>
      </c>
    </row>
    <row r="125" spans="1:4">
      <c r="A125">
        <v>124</v>
      </c>
      <c r="B125" t="s">
        <v>310</v>
      </c>
      <c r="C125" t="s">
        <v>331</v>
      </c>
      <c r="D125" t="s">
        <v>332</v>
      </c>
    </row>
    <row r="126" spans="1:4">
      <c r="A126">
        <v>125</v>
      </c>
      <c r="B126" t="s">
        <v>333</v>
      </c>
      <c r="C126" t="s">
        <v>335</v>
      </c>
      <c r="D126" t="s">
        <v>336</v>
      </c>
    </row>
    <row r="127" spans="1:4">
      <c r="A127">
        <v>126</v>
      </c>
      <c r="B127" t="s">
        <v>333</v>
      </c>
      <c r="C127" t="s">
        <v>220</v>
      </c>
      <c r="D127" t="s">
        <v>337</v>
      </c>
    </row>
    <row r="128" spans="1:4">
      <c r="A128">
        <v>127</v>
      </c>
      <c r="B128" t="s">
        <v>333</v>
      </c>
      <c r="C128" t="s">
        <v>338</v>
      </c>
      <c r="D128" t="s">
        <v>339</v>
      </c>
    </row>
    <row r="129" spans="1:4">
      <c r="A129">
        <v>128</v>
      </c>
      <c r="B129" t="s">
        <v>333</v>
      </c>
      <c r="C129" t="s">
        <v>340</v>
      </c>
      <c r="D129" t="s">
        <v>341</v>
      </c>
    </row>
    <row r="130" spans="1:4">
      <c r="A130">
        <v>129</v>
      </c>
      <c r="B130" t="s">
        <v>333</v>
      </c>
      <c r="C130" t="s">
        <v>333</v>
      </c>
      <c r="D130" t="s">
        <v>334</v>
      </c>
    </row>
    <row r="131" spans="1:4">
      <c r="A131">
        <v>130</v>
      </c>
      <c r="B131" t="s">
        <v>333</v>
      </c>
      <c r="C131" t="s">
        <v>342</v>
      </c>
      <c r="D131" t="s">
        <v>343</v>
      </c>
    </row>
    <row r="132" spans="1:4">
      <c r="A132">
        <v>131</v>
      </c>
      <c r="B132" t="s">
        <v>333</v>
      </c>
      <c r="C132" t="s">
        <v>344</v>
      </c>
      <c r="D132" t="s">
        <v>345</v>
      </c>
    </row>
    <row r="133" spans="1:4">
      <c r="A133">
        <v>132</v>
      </c>
      <c r="B133" t="s">
        <v>333</v>
      </c>
      <c r="C133" t="s">
        <v>346</v>
      </c>
      <c r="D133" t="s">
        <v>347</v>
      </c>
    </row>
    <row r="134" spans="1:4">
      <c r="A134">
        <v>133</v>
      </c>
      <c r="B134" t="s">
        <v>333</v>
      </c>
      <c r="C134" t="s">
        <v>348</v>
      </c>
      <c r="D134" t="s">
        <v>349</v>
      </c>
    </row>
    <row r="135" spans="1:4">
      <c r="A135">
        <v>134</v>
      </c>
      <c r="B135" t="s">
        <v>333</v>
      </c>
      <c r="C135" t="s">
        <v>350</v>
      </c>
      <c r="D135" t="s">
        <v>351</v>
      </c>
    </row>
    <row r="136" spans="1:4">
      <c r="A136">
        <v>135</v>
      </c>
      <c r="B136" t="s">
        <v>333</v>
      </c>
      <c r="C136" t="s">
        <v>352</v>
      </c>
      <c r="D136" t="s">
        <v>353</v>
      </c>
    </row>
    <row r="137" spans="1:4">
      <c r="A137">
        <v>136</v>
      </c>
      <c r="B137" t="s">
        <v>333</v>
      </c>
      <c r="C137" t="s">
        <v>354</v>
      </c>
      <c r="D137" t="s">
        <v>355</v>
      </c>
    </row>
    <row r="138" spans="1:4">
      <c r="A138">
        <v>137</v>
      </c>
      <c r="B138" t="s">
        <v>356</v>
      </c>
      <c r="C138" t="s">
        <v>358</v>
      </c>
      <c r="D138" t="s">
        <v>359</v>
      </c>
    </row>
    <row r="139" spans="1:4">
      <c r="A139">
        <v>138</v>
      </c>
      <c r="B139" t="s">
        <v>356</v>
      </c>
      <c r="C139" t="s">
        <v>360</v>
      </c>
      <c r="D139" t="s">
        <v>361</v>
      </c>
    </row>
    <row r="140" spans="1:4">
      <c r="A140">
        <v>139</v>
      </c>
      <c r="B140" t="s">
        <v>356</v>
      </c>
      <c r="C140" t="s">
        <v>356</v>
      </c>
      <c r="D140" t="s">
        <v>357</v>
      </c>
    </row>
    <row r="141" spans="1:4">
      <c r="A141">
        <v>140</v>
      </c>
      <c r="B141" t="s">
        <v>356</v>
      </c>
      <c r="C141" t="s">
        <v>362</v>
      </c>
      <c r="D141" t="s">
        <v>363</v>
      </c>
    </row>
    <row r="142" spans="1:4">
      <c r="A142">
        <v>141</v>
      </c>
      <c r="B142" t="s">
        <v>356</v>
      </c>
      <c r="C142" t="s">
        <v>364</v>
      </c>
      <c r="D142" t="s">
        <v>365</v>
      </c>
    </row>
    <row r="143" spans="1:4">
      <c r="A143">
        <v>142</v>
      </c>
      <c r="B143" t="s">
        <v>356</v>
      </c>
      <c r="C143" t="s">
        <v>366</v>
      </c>
      <c r="D143" t="s">
        <v>367</v>
      </c>
    </row>
    <row r="144" spans="1:4">
      <c r="A144">
        <v>143</v>
      </c>
      <c r="B144" t="s">
        <v>356</v>
      </c>
      <c r="C144" t="s">
        <v>368</v>
      </c>
      <c r="D144" t="s">
        <v>369</v>
      </c>
    </row>
    <row r="145" spans="1:4">
      <c r="A145">
        <v>144</v>
      </c>
      <c r="B145" t="s">
        <v>370</v>
      </c>
      <c r="C145" t="s">
        <v>372</v>
      </c>
      <c r="D145" t="s">
        <v>373</v>
      </c>
    </row>
    <row r="146" spans="1:4">
      <c r="A146">
        <v>145</v>
      </c>
      <c r="B146" t="s">
        <v>370</v>
      </c>
      <c r="C146" t="s">
        <v>374</v>
      </c>
      <c r="D146" t="s">
        <v>375</v>
      </c>
    </row>
    <row r="147" spans="1:4">
      <c r="A147">
        <v>146</v>
      </c>
      <c r="B147" t="s">
        <v>370</v>
      </c>
      <c r="C147" t="s">
        <v>370</v>
      </c>
      <c r="D147" t="s">
        <v>371</v>
      </c>
    </row>
    <row r="148" spans="1:4">
      <c r="A148">
        <v>147</v>
      </c>
      <c r="B148" t="s">
        <v>370</v>
      </c>
      <c r="C148" t="s">
        <v>376</v>
      </c>
      <c r="D148" t="s">
        <v>377</v>
      </c>
    </row>
    <row r="149" spans="1:4">
      <c r="A149">
        <v>148</v>
      </c>
      <c r="B149" t="s">
        <v>370</v>
      </c>
      <c r="C149" t="s">
        <v>378</v>
      </c>
      <c r="D149" t="s">
        <v>379</v>
      </c>
    </row>
    <row r="150" spans="1:4">
      <c r="A150">
        <v>149</v>
      </c>
      <c r="B150" t="s">
        <v>370</v>
      </c>
      <c r="C150" t="s">
        <v>380</v>
      </c>
      <c r="D150" t="s">
        <v>381</v>
      </c>
    </row>
    <row r="151" spans="1:4">
      <c r="A151">
        <v>150</v>
      </c>
      <c r="B151" t="s">
        <v>370</v>
      </c>
      <c r="C151" t="s">
        <v>382</v>
      </c>
      <c r="D151" t="s">
        <v>383</v>
      </c>
    </row>
    <row r="152" spans="1:4">
      <c r="A152">
        <v>151</v>
      </c>
      <c r="B152" t="s">
        <v>370</v>
      </c>
      <c r="C152" t="s">
        <v>384</v>
      </c>
      <c r="D152" t="s">
        <v>385</v>
      </c>
    </row>
    <row r="153" spans="1:4">
      <c r="A153">
        <v>152</v>
      </c>
      <c r="B153" t="s">
        <v>370</v>
      </c>
      <c r="C153" t="s">
        <v>386</v>
      </c>
      <c r="D153" t="s">
        <v>387</v>
      </c>
    </row>
    <row r="154" spans="1:4">
      <c r="A154">
        <v>153</v>
      </c>
      <c r="B154" t="s">
        <v>370</v>
      </c>
      <c r="C154" t="s">
        <v>388</v>
      </c>
      <c r="D154" t="s">
        <v>389</v>
      </c>
    </row>
    <row r="155" spans="1:4">
      <c r="A155">
        <v>154</v>
      </c>
      <c r="B155" t="s">
        <v>370</v>
      </c>
      <c r="C155" t="s">
        <v>390</v>
      </c>
      <c r="D155" t="s">
        <v>391</v>
      </c>
    </row>
    <row r="156" spans="1:4">
      <c r="A156">
        <v>155</v>
      </c>
      <c r="B156" t="s">
        <v>370</v>
      </c>
      <c r="C156" t="s">
        <v>392</v>
      </c>
      <c r="D156" t="s">
        <v>393</v>
      </c>
    </row>
    <row r="157" spans="1:4">
      <c r="A157">
        <v>156</v>
      </c>
      <c r="B157" t="s">
        <v>370</v>
      </c>
      <c r="C157" t="s">
        <v>394</v>
      </c>
      <c r="D157" t="s">
        <v>395</v>
      </c>
    </row>
    <row r="158" spans="1:4">
      <c r="A158">
        <v>157</v>
      </c>
      <c r="B158" t="s">
        <v>396</v>
      </c>
      <c r="C158" t="s">
        <v>398</v>
      </c>
      <c r="D158" t="s">
        <v>399</v>
      </c>
    </row>
    <row r="159" spans="1:4">
      <c r="A159">
        <v>158</v>
      </c>
      <c r="B159" t="s">
        <v>396</v>
      </c>
      <c r="C159" t="s">
        <v>400</v>
      </c>
      <c r="D159" t="s">
        <v>401</v>
      </c>
    </row>
    <row r="160" spans="1:4">
      <c r="A160">
        <v>159</v>
      </c>
      <c r="B160" t="s">
        <v>396</v>
      </c>
      <c r="C160" t="s">
        <v>396</v>
      </c>
      <c r="D160" t="s">
        <v>397</v>
      </c>
    </row>
    <row r="161" spans="1:4">
      <c r="A161">
        <v>160</v>
      </c>
      <c r="B161" t="s">
        <v>396</v>
      </c>
      <c r="C161" t="s">
        <v>402</v>
      </c>
      <c r="D161" t="s">
        <v>403</v>
      </c>
    </row>
    <row r="162" spans="1:4">
      <c r="A162">
        <v>161</v>
      </c>
      <c r="B162" t="s">
        <v>396</v>
      </c>
      <c r="C162" t="s">
        <v>404</v>
      </c>
      <c r="D162" t="s">
        <v>405</v>
      </c>
    </row>
    <row r="163" spans="1:4">
      <c r="A163">
        <v>162</v>
      </c>
      <c r="B163" t="s">
        <v>396</v>
      </c>
      <c r="C163" t="s">
        <v>406</v>
      </c>
      <c r="D163" t="s">
        <v>407</v>
      </c>
    </row>
    <row r="164" spans="1:4">
      <c r="A164">
        <v>163</v>
      </c>
      <c r="B164" t="s">
        <v>396</v>
      </c>
      <c r="C164" t="s">
        <v>408</v>
      </c>
      <c r="D164" t="s">
        <v>409</v>
      </c>
    </row>
    <row r="165" spans="1:4">
      <c r="A165">
        <v>164</v>
      </c>
      <c r="B165" t="s">
        <v>396</v>
      </c>
      <c r="C165" t="s">
        <v>410</v>
      </c>
      <c r="D165" t="s">
        <v>411</v>
      </c>
    </row>
    <row r="166" spans="1:4">
      <c r="A166">
        <v>165</v>
      </c>
      <c r="B166" t="s">
        <v>396</v>
      </c>
      <c r="C166" t="s">
        <v>412</v>
      </c>
      <c r="D166" t="s">
        <v>413</v>
      </c>
    </row>
    <row r="167" spans="1:4">
      <c r="A167">
        <v>166</v>
      </c>
      <c r="B167" t="s">
        <v>396</v>
      </c>
      <c r="C167" t="s">
        <v>414</v>
      </c>
      <c r="D167" t="s">
        <v>415</v>
      </c>
    </row>
    <row r="168" spans="1:4">
      <c r="A168">
        <v>167</v>
      </c>
      <c r="B168" t="s">
        <v>396</v>
      </c>
      <c r="C168" t="s">
        <v>416</v>
      </c>
      <c r="D168" t="s">
        <v>417</v>
      </c>
    </row>
    <row r="169" spans="1:4">
      <c r="A169">
        <v>168</v>
      </c>
      <c r="B169" t="s">
        <v>418</v>
      </c>
      <c r="C169" t="s">
        <v>420</v>
      </c>
      <c r="D169" t="s">
        <v>421</v>
      </c>
    </row>
    <row r="170" spans="1:4">
      <c r="A170">
        <v>169</v>
      </c>
      <c r="B170" t="s">
        <v>418</v>
      </c>
      <c r="C170" t="s">
        <v>342</v>
      </c>
      <c r="D170" t="s">
        <v>422</v>
      </c>
    </row>
    <row r="171" spans="1:4">
      <c r="A171">
        <v>170</v>
      </c>
      <c r="B171" t="s">
        <v>418</v>
      </c>
      <c r="C171" t="s">
        <v>418</v>
      </c>
      <c r="D171" t="s">
        <v>419</v>
      </c>
    </row>
    <row r="172" spans="1:4">
      <c r="A172">
        <v>171</v>
      </c>
      <c r="B172" t="s">
        <v>418</v>
      </c>
      <c r="C172" t="s">
        <v>423</v>
      </c>
      <c r="D172" t="s">
        <v>424</v>
      </c>
    </row>
    <row r="173" spans="1:4">
      <c r="A173">
        <v>172</v>
      </c>
      <c r="B173" t="s">
        <v>418</v>
      </c>
      <c r="C173" t="s">
        <v>425</v>
      </c>
      <c r="D173" t="s">
        <v>426</v>
      </c>
    </row>
    <row r="174" spans="1:4">
      <c r="A174">
        <v>173</v>
      </c>
      <c r="B174" t="s">
        <v>418</v>
      </c>
      <c r="C174" t="s">
        <v>427</v>
      </c>
      <c r="D174" t="s">
        <v>428</v>
      </c>
    </row>
    <row r="175" spans="1:4">
      <c r="A175">
        <v>174</v>
      </c>
      <c r="B175" t="s">
        <v>418</v>
      </c>
      <c r="C175" t="s">
        <v>429</v>
      </c>
      <c r="D175" t="s">
        <v>430</v>
      </c>
    </row>
    <row r="176" spans="1:4">
      <c r="A176">
        <v>175</v>
      </c>
      <c r="B176" t="s">
        <v>431</v>
      </c>
      <c r="C176" t="s">
        <v>431</v>
      </c>
      <c r="D176" t="s">
        <v>432</v>
      </c>
    </row>
    <row r="177" spans="1:4">
      <c r="A177">
        <v>176</v>
      </c>
      <c r="B177" t="s">
        <v>433</v>
      </c>
      <c r="C177" t="s">
        <v>435</v>
      </c>
      <c r="D177" t="s">
        <v>436</v>
      </c>
    </row>
    <row r="178" spans="1:4">
      <c r="A178">
        <v>177</v>
      </c>
      <c r="B178" t="s">
        <v>433</v>
      </c>
      <c r="C178" t="s">
        <v>437</v>
      </c>
      <c r="D178" t="s">
        <v>438</v>
      </c>
    </row>
    <row r="179" spans="1:4">
      <c r="A179">
        <v>178</v>
      </c>
      <c r="B179" t="s">
        <v>433</v>
      </c>
      <c r="C179" t="s">
        <v>439</v>
      </c>
      <c r="D179" t="s">
        <v>440</v>
      </c>
    </row>
    <row r="180" spans="1:4">
      <c r="A180">
        <v>179</v>
      </c>
      <c r="B180" t="s">
        <v>433</v>
      </c>
      <c r="C180" t="s">
        <v>441</v>
      </c>
      <c r="D180" t="s">
        <v>442</v>
      </c>
    </row>
    <row r="181" spans="1:4">
      <c r="A181">
        <v>180</v>
      </c>
      <c r="B181" t="s">
        <v>433</v>
      </c>
      <c r="C181" t="s">
        <v>433</v>
      </c>
      <c r="D181" t="s">
        <v>434</v>
      </c>
    </row>
    <row r="182" spans="1:4">
      <c r="A182">
        <v>181</v>
      </c>
      <c r="B182" t="s">
        <v>433</v>
      </c>
      <c r="C182" t="s">
        <v>443</v>
      </c>
      <c r="D182" t="s">
        <v>444</v>
      </c>
    </row>
    <row r="183" spans="1:4">
      <c r="A183">
        <v>182</v>
      </c>
      <c r="B183" t="s">
        <v>445</v>
      </c>
      <c r="C183" t="s">
        <v>447</v>
      </c>
      <c r="D183" t="s">
        <v>448</v>
      </c>
    </row>
    <row r="184" spans="1:4">
      <c r="A184">
        <v>183</v>
      </c>
      <c r="B184" t="s">
        <v>445</v>
      </c>
      <c r="C184" t="s">
        <v>449</v>
      </c>
      <c r="D184" t="s">
        <v>450</v>
      </c>
    </row>
    <row r="185" spans="1:4">
      <c r="A185">
        <v>184</v>
      </c>
      <c r="B185" t="s">
        <v>445</v>
      </c>
      <c r="C185" t="s">
        <v>451</v>
      </c>
      <c r="D185" t="s">
        <v>452</v>
      </c>
    </row>
    <row r="186" spans="1:4">
      <c r="A186">
        <v>185</v>
      </c>
      <c r="B186" t="s">
        <v>445</v>
      </c>
      <c r="C186" t="s">
        <v>445</v>
      </c>
      <c r="D186" t="s">
        <v>446</v>
      </c>
    </row>
    <row r="187" spans="1:4">
      <c r="A187">
        <v>186</v>
      </c>
      <c r="B187" t="s">
        <v>445</v>
      </c>
      <c r="C187" t="s">
        <v>453</v>
      </c>
      <c r="D187" t="s">
        <v>454</v>
      </c>
    </row>
    <row r="188" spans="1:4">
      <c r="A188">
        <v>187</v>
      </c>
      <c r="B188" t="s">
        <v>445</v>
      </c>
      <c r="C188" t="s">
        <v>455</v>
      </c>
      <c r="D188" t="s">
        <v>456</v>
      </c>
    </row>
    <row r="189" spans="1:4">
      <c r="A189">
        <v>188</v>
      </c>
      <c r="B189" t="s">
        <v>445</v>
      </c>
      <c r="C189" t="s">
        <v>457</v>
      </c>
      <c r="D189" t="s">
        <v>458</v>
      </c>
    </row>
    <row r="190" spans="1:4">
      <c r="A190">
        <v>189</v>
      </c>
      <c r="B190" t="s">
        <v>459</v>
      </c>
      <c r="C190" t="s">
        <v>461</v>
      </c>
      <c r="D190" t="s">
        <v>462</v>
      </c>
    </row>
    <row r="191" spans="1:4">
      <c r="A191">
        <v>190</v>
      </c>
      <c r="B191" t="s">
        <v>459</v>
      </c>
      <c r="C191" t="s">
        <v>459</v>
      </c>
      <c r="D191" t="s">
        <v>460</v>
      </c>
    </row>
    <row r="192" spans="1:4">
      <c r="A192">
        <v>191</v>
      </c>
      <c r="B192" t="s">
        <v>459</v>
      </c>
      <c r="C192" t="s">
        <v>463</v>
      </c>
      <c r="D192" t="s">
        <v>464</v>
      </c>
    </row>
    <row r="193" spans="1:4">
      <c r="A193">
        <v>192</v>
      </c>
      <c r="B193" t="s">
        <v>459</v>
      </c>
      <c r="C193" t="s">
        <v>465</v>
      </c>
      <c r="D193" t="s">
        <v>466</v>
      </c>
    </row>
    <row r="194" spans="1:4">
      <c r="A194">
        <v>193</v>
      </c>
      <c r="B194" t="s">
        <v>459</v>
      </c>
      <c r="C194" t="s">
        <v>467</v>
      </c>
      <c r="D194" t="s">
        <v>468</v>
      </c>
    </row>
    <row r="195" spans="1:4">
      <c r="A195">
        <v>194</v>
      </c>
      <c r="B195" t="s">
        <v>459</v>
      </c>
      <c r="C195" t="s">
        <v>469</v>
      </c>
      <c r="D195" t="s">
        <v>470</v>
      </c>
    </row>
    <row r="196" spans="1:4">
      <c r="A196">
        <v>195</v>
      </c>
      <c r="B196" t="s">
        <v>459</v>
      </c>
      <c r="C196" t="s">
        <v>471</v>
      </c>
      <c r="D196" t="s">
        <v>472</v>
      </c>
    </row>
    <row r="197" spans="1:4">
      <c r="A197">
        <v>196</v>
      </c>
      <c r="B197" t="s">
        <v>473</v>
      </c>
      <c r="C197" t="s">
        <v>475</v>
      </c>
      <c r="D197" t="s">
        <v>476</v>
      </c>
    </row>
    <row r="198" spans="1:4">
      <c r="A198">
        <v>197</v>
      </c>
      <c r="B198" t="s">
        <v>473</v>
      </c>
      <c r="C198" t="s">
        <v>477</v>
      </c>
      <c r="D198" t="s">
        <v>478</v>
      </c>
    </row>
    <row r="199" spans="1:4">
      <c r="A199">
        <v>198</v>
      </c>
      <c r="B199" t="s">
        <v>473</v>
      </c>
      <c r="C199" t="s">
        <v>479</v>
      </c>
      <c r="D199" t="s">
        <v>480</v>
      </c>
    </row>
    <row r="200" spans="1:4">
      <c r="A200">
        <v>199</v>
      </c>
      <c r="B200" t="s">
        <v>473</v>
      </c>
      <c r="C200" t="s">
        <v>481</v>
      </c>
      <c r="D200" t="s">
        <v>482</v>
      </c>
    </row>
    <row r="201" spans="1:4">
      <c r="A201">
        <v>200</v>
      </c>
      <c r="B201" t="s">
        <v>473</v>
      </c>
      <c r="C201" t="s">
        <v>473</v>
      </c>
      <c r="D201" t="s">
        <v>474</v>
      </c>
    </row>
    <row r="202" spans="1:4">
      <c r="A202">
        <v>201</v>
      </c>
      <c r="B202" t="s">
        <v>473</v>
      </c>
      <c r="C202" t="s">
        <v>483</v>
      </c>
      <c r="D202" t="s">
        <v>484</v>
      </c>
    </row>
    <row r="203" spans="1:4">
      <c r="A203">
        <v>202</v>
      </c>
      <c r="B203" t="s">
        <v>473</v>
      </c>
      <c r="C203" t="s">
        <v>485</v>
      </c>
      <c r="D203" t="s">
        <v>486</v>
      </c>
    </row>
    <row r="204" spans="1:4">
      <c r="A204">
        <v>203</v>
      </c>
      <c r="B204" t="s">
        <v>473</v>
      </c>
      <c r="C204" t="s">
        <v>487</v>
      </c>
      <c r="D204" t="s">
        <v>488</v>
      </c>
    </row>
    <row r="205" spans="1:4">
      <c r="A205">
        <v>204</v>
      </c>
      <c r="B205" t="s">
        <v>473</v>
      </c>
      <c r="C205" t="s">
        <v>489</v>
      </c>
      <c r="D205" t="s">
        <v>490</v>
      </c>
    </row>
    <row r="206" spans="1:4">
      <c r="A206">
        <v>205</v>
      </c>
      <c r="B206" t="s">
        <v>473</v>
      </c>
      <c r="C206" t="s">
        <v>491</v>
      </c>
      <c r="D206" t="s">
        <v>492</v>
      </c>
    </row>
    <row r="207" spans="1:4">
      <c r="A207">
        <v>206</v>
      </c>
      <c r="B207" t="s">
        <v>473</v>
      </c>
      <c r="C207" t="s">
        <v>493</v>
      </c>
      <c r="D207" t="s">
        <v>494</v>
      </c>
    </row>
    <row r="208" spans="1:4">
      <c r="A208">
        <v>207</v>
      </c>
      <c r="B208" t="s">
        <v>473</v>
      </c>
      <c r="C208" t="s">
        <v>495</v>
      </c>
      <c r="D208" t="s">
        <v>496</v>
      </c>
    </row>
    <row r="209" spans="1:4">
      <c r="A209">
        <v>208</v>
      </c>
      <c r="B209" t="s">
        <v>473</v>
      </c>
      <c r="C209" t="s">
        <v>497</v>
      </c>
      <c r="D209" t="s">
        <v>498</v>
      </c>
    </row>
    <row r="210" spans="1:4">
      <c r="A210">
        <v>209</v>
      </c>
      <c r="B210" t="s">
        <v>499</v>
      </c>
      <c r="C210" t="s">
        <v>501</v>
      </c>
      <c r="D210" t="s">
        <v>502</v>
      </c>
    </row>
    <row r="211" spans="1:4">
      <c r="A211">
        <v>210</v>
      </c>
      <c r="B211" t="s">
        <v>499</v>
      </c>
      <c r="C211" t="s">
        <v>503</v>
      </c>
      <c r="D211" t="s">
        <v>504</v>
      </c>
    </row>
    <row r="212" spans="1:4">
      <c r="A212">
        <v>211</v>
      </c>
      <c r="B212" t="s">
        <v>499</v>
      </c>
      <c r="C212" t="s">
        <v>505</v>
      </c>
      <c r="D212" t="s">
        <v>506</v>
      </c>
    </row>
    <row r="213" spans="1:4">
      <c r="A213">
        <v>212</v>
      </c>
      <c r="B213" t="s">
        <v>499</v>
      </c>
      <c r="C213" t="s">
        <v>507</v>
      </c>
      <c r="D213" t="s">
        <v>508</v>
      </c>
    </row>
    <row r="214" spans="1:4">
      <c r="A214">
        <v>213</v>
      </c>
      <c r="B214" t="s">
        <v>499</v>
      </c>
      <c r="C214" t="s">
        <v>509</v>
      </c>
      <c r="D214" t="s">
        <v>510</v>
      </c>
    </row>
    <row r="215" spans="1:4">
      <c r="A215">
        <v>214</v>
      </c>
      <c r="B215" t="s">
        <v>499</v>
      </c>
      <c r="C215" t="s">
        <v>511</v>
      </c>
      <c r="D215" t="s">
        <v>512</v>
      </c>
    </row>
    <row r="216" spans="1:4">
      <c r="A216">
        <v>215</v>
      </c>
      <c r="B216" t="s">
        <v>499</v>
      </c>
      <c r="C216" t="s">
        <v>513</v>
      </c>
      <c r="D216" t="s">
        <v>514</v>
      </c>
    </row>
    <row r="217" spans="1:4">
      <c r="A217">
        <v>216</v>
      </c>
      <c r="B217" t="s">
        <v>499</v>
      </c>
      <c r="C217" t="s">
        <v>499</v>
      </c>
      <c r="D217" t="s">
        <v>500</v>
      </c>
    </row>
    <row r="218" spans="1:4">
      <c r="A218">
        <v>217</v>
      </c>
      <c r="B218" t="s">
        <v>499</v>
      </c>
      <c r="C218" t="s">
        <v>515</v>
      </c>
      <c r="D218" t="s">
        <v>516</v>
      </c>
    </row>
    <row r="219" spans="1:4">
      <c r="A219">
        <v>218</v>
      </c>
      <c r="B219" t="s">
        <v>499</v>
      </c>
      <c r="C219" t="s">
        <v>517</v>
      </c>
      <c r="D219" t="s">
        <v>518</v>
      </c>
    </row>
    <row r="220" spans="1:4">
      <c r="A220">
        <v>219</v>
      </c>
      <c r="B220" t="s">
        <v>499</v>
      </c>
      <c r="C220" t="s">
        <v>519</v>
      </c>
      <c r="D220" t="s">
        <v>520</v>
      </c>
    </row>
    <row r="221" spans="1:4">
      <c r="A221">
        <v>220</v>
      </c>
      <c r="B221" t="s">
        <v>499</v>
      </c>
      <c r="C221" t="s">
        <v>521</v>
      </c>
      <c r="D221" t="s">
        <v>522</v>
      </c>
    </row>
    <row r="222" spans="1:4">
      <c r="A222">
        <v>221</v>
      </c>
      <c r="B222" t="s">
        <v>499</v>
      </c>
      <c r="C222" t="s">
        <v>523</v>
      </c>
      <c r="D222" t="s">
        <v>524</v>
      </c>
    </row>
    <row r="223" spans="1:4">
      <c r="A223">
        <v>222</v>
      </c>
      <c r="B223" t="s">
        <v>499</v>
      </c>
      <c r="C223" t="s">
        <v>128</v>
      </c>
      <c r="D223" t="s">
        <v>525</v>
      </c>
    </row>
    <row r="224" spans="1:4">
      <c r="A224">
        <v>223</v>
      </c>
      <c r="B224" t="s">
        <v>499</v>
      </c>
      <c r="C224" t="s">
        <v>526</v>
      </c>
      <c r="D224" t="s">
        <v>527</v>
      </c>
    </row>
    <row r="225" spans="1:4">
      <c r="A225">
        <v>224</v>
      </c>
      <c r="B225" t="s">
        <v>528</v>
      </c>
      <c r="C225" t="s">
        <v>530</v>
      </c>
      <c r="D225" t="s">
        <v>531</v>
      </c>
    </row>
    <row r="226" spans="1:4">
      <c r="A226">
        <v>225</v>
      </c>
      <c r="B226" t="s">
        <v>528</v>
      </c>
      <c r="C226" t="s">
        <v>532</v>
      </c>
      <c r="D226" t="s">
        <v>533</v>
      </c>
    </row>
    <row r="227" spans="1:4">
      <c r="A227">
        <v>226</v>
      </c>
      <c r="B227" t="s">
        <v>528</v>
      </c>
      <c r="C227" t="s">
        <v>534</v>
      </c>
      <c r="D227" t="s">
        <v>535</v>
      </c>
    </row>
    <row r="228" spans="1:4">
      <c r="A228">
        <v>227</v>
      </c>
      <c r="B228" t="s">
        <v>528</v>
      </c>
      <c r="C228" t="s">
        <v>536</v>
      </c>
      <c r="D228" t="s">
        <v>537</v>
      </c>
    </row>
    <row r="229" spans="1:4">
      <c r="A229">
        <v>228</v>
      </c>
      <c r="B229" t="s">
        <v>528</v>
      </c>
      <c r="C229" t="s">
        <v>212</v>
      </c>
      <c r="D229" t="s">
        <v>538</v>
      </c>
    </row>
    <row r="230" spans="1:4">
      <c r="A230">
        <v>229</v>
      </c>
      <c r="B230" t="s">
        <v>528</v>
      </c>
      <c r="C230" t="s">
        <v>528</v>
      </c>
      <c r="D230" t="s">
        <v>529</v>
      </c>
    </row>
    <row r="231" spans="1:4">
      <c r="A231">
        <v>230</v>
      </c>
      <c r="B231" t="s">
        <v>528</v>
      </c>
      <c r="C231" t="s">
        <v>539</v>
      </c>
      <c r="D231" t="s">
        <v>540</v>
      </c>
    </row>
    <row r="232" spans="1:4">
      <c r="A232">
        <v>231</v>
      </c>
      <c r="B232" t="s">
        <v>528</v>
      </c>
      <c r="C232" t="s">
        <v>541</v>
      </c>
      <c r="D232" t="s">
        <v>542</v>
      </c>
    </row>
    <row r="233" spans="1:4">
      <c r="A233">
        <v>232</v>
      </c>
      <c r="B233" t="s">
        <v>528</v>
      </c>
      <c r="C233" t="s">
        <v>543</v>
      </c>
      <c r="D233" t="s">
        <v>544</v>
      </c>
    </row>
    <row r="234" spans="1:4">
      <c r="A234">
        <v>233</v>
      </c>
      <c r="B234" t="s">
        <v>545</v>
      </c>
      <c r="C234" t="s">
        <v>547</v>
      </c>
      <c r="D234" t="s">
        <v>548</v>
      </c>
    </row>
    <row r="235" spans="1:4">
      <c r="A235">
        <v>234</v>
      </c>
      <c r="B235" t="s">
        <v>545</v>
      </c>
      <c r="C235" t="s">
        <v>549</v>
      </c>
      <c r="D235" t="s">
        <v>550</v>
      </c>
    </row>
    <row r="236" spans="1:4">
      <c r="A236">
        <v>235</v>
      </c>
      <c r="B236" t="s">
        <v>545</v>
      </c>
      <c r="C236" t="s">
        <v>551</v>
      </c>
      <c r="D236" t="s">
        <v>552</v>
      </c>
    </row>
    <row r="237" spans="1:4">
      <c r="A237">
        <v>236</v>
      </c>
      <c r="B237" t="s">
        <v>545</v>
      </c>
      <c r="C237" t="s">
        <v>553</v>
      </c>
      <c r="D237" t="s">
        <v>554</v>
      </c>
    </row>
    <row r="238" spans="1:4">
      <c r="A238">
        <v>237</v>
      </c>
      <c r="B238" t="s">
        <v>545</v>
      </c>
      <c r="C238" t="s">
        <v>555</v>
      </c>
      <c r="D238" t="s">
        <v>556</v>
      </c>
    </row>
    <row r="239" spans="1:4">
      <c r="A239">
        <v>238</v>
      </c>
      <c r="B239" t="s">
        <v>545</v>
      </c>
      <c r="C239" t="s">
        <v>557</v>
      </c>
      <c r="D239" t="s">
        <v>558</v>
      </c>
    </row>
    <row r="240" spans="1:4">
      <c r="A240">
        <v>239</v>
      </c>
      <c r="B240" t="s">
        <v>545</v>
      </c>
      <c r="C240" t="s">
        <v>559</v>
      </c>
      <c r="D240" t="s">
        <v>560</v>
      </c>
    </row>
    <row r="241" spans="1:4">
      <c r="A241">
        <v>240</v>
      </c>
      <c r="B241" t="s">
        <v>545</v>
      </c>
      <c r="C241" t="s">
        <v>561</v>
      </c>
      <c r="D241" t="s">
        <v>562</v>
      </c>
    </row>
    <row r="242" spans="1:4">
      <c r="A242">
        <v>241</v>
      </c>
      <c r="B242" t="s">
        <v>545</v>
      </c>
      <c r="C242" t="s">
        <v>545</v>
      </c>
      <c r="D242" t="s">
        <v>546</v>
      </c>
    </row>
    <row r="243" spans="1:4">
      <c r="A243">
        <v>242</v>
      </c>
      <c r="B243" t="s">
        <v>545</v>
      </c>
      <c r="C243" t="s">
        <v>563</v>
      </c>
      <c r="D243" t="s">
        <v>564</v>
      </c>
    </row>
    <row r="244" spans="1:4">
      <c r="A244">
        <v>243</v>
      </c>
      <c r="B244" t="s">
        <v>565</v>
      </c>
      <c r="C244" t="s">
        <v>565</v>
      </c>
      <c r="D244" t="s">
        <v>566</v>
      </c>
    </row>
    <row r="245" spans="1:4">
      <c r="A245">
        <v>244</v>
      </c>
      <c r="B245" t="s">
        <v>567</v>
      </c>
      <c r="C245" t="s">
        <v>569</v>
      </c>
      <c r="D245" t="s">
        <v>570</v>
      </c>
    </row>
    <row r="246" spans="1:4">
      <c r="A246">
        <v>245</v>
      </c>
      <c r="B246" t="s">
        <v>567</v>
      </c>
      <c r="C246" t="s">
        <v>571</v>
      </c>
      <c r="D246" t="s">
        <v>572</v>
      </c>
    </row>
    <row r="247" spans="1:4">
      <c r="A247">
        <v>246</v>
      </c>
      <c r="B247" t="s">
        <v>567</v>
      </c>
      <c r="C247" t="s">
        <v>573</v>
      </c>
      <c r="D247" t="s">
        <v>574</v>
      </c>
    </row>
    <row r="248" spans="1:4">
      <c r="A248">
        <v>247</v>
      </c>
      <c r="B248" t="s">
        <v>567</v>
      </c>
      <c r="C248" t="s">
        <v>575</v>
      </c>
      <c r="D248" t="s">
        <v>576</v>
      </c>
    </row>
    <row r="249" spans="1:4">
      <c r="A249">
        <v>248</v>
      </c>
      <c r="B249" t="s">
        <v>567</v>
      </c>
      <c r="C249" t="s">
        <v>577</v>
      </c>
      <c r="D249" t="s">
        <v>578</v>
      </c>
    </row>
    <row r="250" spans="1:4">
      <c r="A250">
        <v>249</v>
      </c>
      <c r="B250" t="s">
        <v>567</v>
      </c>
      <c r="C250" t="s">
        <v>579</v>
      </c>
      <c r="D250" t="s">
        <v>580</v>
      </c>
    </row>
    <row r="251" spans="1:4">
      <c r="A251">
        <v>250</v>
      </c>
      <c r="B251" t="s">
        <v>567</v>
      </c>
      <c r="C251" t="s">
        <v>581</v>
      </c>
      <c r="D251" t="s">
        <v>582</v>
      </c>
    </row>
    <row r="252" spans="1:4">
      <c r="A252">
        <v>251</v>
      </c>
      <c r="B252" t="s">
        <v>567</v>
      </c>
      <c r="C252" t="s">
        <v>583</v>
      </c>
      <c r="D252" t="s">
        <v>584</v>
      </c>
    </row>
    <row r="253" spans="1:4">
      <c r="A253">
        <v>252</v>
      </c>
      <c r="B253" t="s">
        <v>567</v>
      </c>
      <c r="C253" t="s">
        <v>567</v>
      </c>
      <c r="D253" t="s">
        <v>568</v>
      </c>
    </row>
    <row r="254" spans="1:4">
      <c r="A254">
        <v>253</v>
      </c>
      <c r="B254" t="s">
        <v>567</v>
      </c>
      <c r="C254" t="s">
        <v>585</v>
      </c>
      <c r="D254" t="s">
        <v>586</v>
      </c>
    </row>
    <row r="255" spans="1:4">
      <c r="A255">
        <v>254</v>
      </c>
      <c r="B255" t="s">
        <v>567</v>
      </c>
      <c r="C255" t="s">
        <v>587</v>
      </c>
      <c r="D255" t="s">
        <v>588</v>
      </c>
    </row>
    <row r="256" spans="1:4">
      <c r="A256">
        <v>255</v>
      </c>
      <c r="B256" t="s">
        <v>589</v>
      </c>
      <c r="C256" t="s">
        <v>589</v>
      </c>
      <c r="D256" t="s">
        <v>590</v>
      </c>
    </row>
    <row r="257" spans="1:4">
      <c r="A257">
        <v>256</v>
      </c>
      <c r="B257" t="s">
        <v>591</v>
      </c>
      <c r="C257" t="s">
        <v>593</v>
      </c>
      <c r="D257" t="s">
        <v>594</v>
      </c>
    </row>
    <row r="258" spans="1:4">
      <c r="A258">
        <v>257</v>
      </c>
      <c r="B258" t="s">
        <v>591</v>
      </c>
      <c r="C258" t="s">
        <v>595</v>
      </c>
      <c r="D258" t="s">
        <v>596</v>
      </c>
    </row>
    <row r="259" spans="1:4">
      <c r="A259">
        <v>258</v>
      </c>
      <c r="B259" t="s">
        <v>591</v>
      </c>
      <c r="C259" t="s">
        <v>597</v>
      </c>
      <c r="D259" t="s">
        <v>598</v>
      </c>
    </row>
    <row r="260" spans="1:4">
      <c r="A260">
        <v>259</v>
      </c>
      <c r="B260" t="s">
        <v>591</v>
      </c>
      <c r="C260" t="s">
        <v>315</v>
      </c>
      <c r="D260" t="s">
        <v>599</v>
      </c>
    </row>
    <row r="261" spans="1:4">
      <c r="A261">
        <v>260</v>
      </c>
      <c r="B261" t="s">
        <v>591</v>
      </c>
      <c r="C261" t="s">
        <v>600</v>
      </c>
      <c r="D261" t="s">
        <v>601</v>
      </c>
    </row>
    <row r="262" spans="1:4">
      <c r="A262">
        <v>261</v>
      </c>
      <c r="B262" t="s">
        <v>591</v>
      </c>
      <c r="C262" t="s">
        <v>485</v>
      </c>
      <c r="D262" t="s">
        <v>602</v>
      </c>
    </row>
    <row r="263" spans="1:4">
      <c r="A263">
        <v>262</v>
      </c>
      <c r="B263" t="s">
        <v>591</v>
      </c>
      <c r="C263" t="s">
        <v>603</v>
      </c>
      <c r="D263" t="s">
        <v>604</v>
      </c>
    </row>
    <row r="264" spans="1:4">
      <c r="A264">
        <v>263</v>
      </c>
      <c r="B264" t="s">
        <v>591</v>
      </c>
      <c r="C264" t="s">
        <v>605</v>
      </c>
      <c r="D264" t="s">
        <v>606</v>
      </c>
    </row>
    <row r="265" spans="1:4">
      <c r="A265">
        <v>264</v>
      </c>
      <c r="B265" t="s">
        <v>591</v>
      </c>
      <c r="C265" t="s">
        <v>607</v>
      </c>
      <c r="D265" t="s">
        <v>608</v>
      </c>
    </row>
    <row r="266" spans="1:4">
      <c r="A266">
        <v>265</v>
      </c>
      <c r="B266" t="s">
        <v>591</v>
      </c>
      <c r="C266" t="s">
        <v>591</v>
      </c>
      <c r="D266" t="s">
        <v>592</v>
      </c>
    </row>
    <row r="267" spans="1:4">
      <c r="A267">
        <v>266</v>
      </c>
      <c r="B267" t="s">
        <v>591</v>
      </c>
      <c r="C267" t="s">
        <v>609</v>
      </c>
      <c r="D267" t="s">
        <v>610</v>
      </c>
    </row>
    <row r="268" spans="1:4">
      <c r="A268">
        <v>267</v>
      </c>
      <c r="B268" t="s">
        <v>591</v>
      </c>
      <c r="C268" t="s">
        <v>611</v>
      </c>
      <c r="D268" t="s">
        <v>612</v>
      </c>
    </row>
    <row r="269" spans="1:4">
      <c r="A269">
        <v>268</v>
      </c>
      <c r="B269" t="s">
        <v>591</v>
      </c>
      <c r="C269" t="s">
        <v>613</v>
      </c>
      <c r="D269" t="s">
        <v>614</v>
      </c>
    </row>
    <row r="270" spans="1:4">
      <c r="A270">
        <v>269</v>
      </c>
      <c r="B270" t="s">
        <v>615</v>
      </c>
      <c r="C270" t="s">
        <v>617</v>
      </c>
      <c r="D270" t="s">
        <v>618</v>
      </c>
    </row>
    <row r="271" spans="1:4">
      <c r="A271">
        <v>270</v>
      </c>
      <c r="B271" t="s">
        <v>615</v>
      </c>
      <c r="C271" t="s">
        <v>619</v>
      </c>
      <c r="D271" t="s">
        <v>620</v>
      </c>
    </row>
    <row r="272" spans="1:4">
      <c r="A272">
        <v>271</v>
      </c>
      <c r="B272" t="s">
        <v>615</v>
      </c>
      <c r="C272" t="s">
        <v>621</v>
      </c>
      <c r="D272" t="s">
        <v>622</v>
      </c>
    </row>
    <row r="273" spans="1:4">
      <c r="A273">
        <v>272</v>
      </c>
      <c r="B273" t="s">
        <v>615</v>
      </c>
      <c r="C273" t="s">
        <v>483</v>
      </c>
      <c r="D273" t="s">
        <v>623</v>
      </c>
    </row>
    <row r="274" spans="1:4">
      <c r="A274">
        <v>273</v>
      </c>
      <c r="B274" t="s">
        <v>615</v>
      </c>
      <c r="C274" t="s">
        <v>624</v>
      </c>
      <c r="D274" t="s">
        <v>625</v>
      </c>
    </row>
    <row r="275" spans="1:4">
      <c r="A275">
        <v>274</v>
      </c>
      <c r="B275" t="s">
        <v>615</v>
      </c>
      <c r="C275" t="s">
        <v>626</v>
      </c>
      <c r="D275" t="s">
        <v>627</v>
      </c>
    </row>
    <row r="276" spans="1:4">
      <c r="A276">
        <v>275</v>
      </c>
      <c r="B276" t="s">
        <v>615</v>
      </c>
      <c r="C276" t="s">
        <v>615</v>
      </c>
      <c r="D276" t="s">
        <v>616</v>
      </c>
    </row>
    <row r="277" spans="1:4">
      <c r="A277">
        <v>276</v>
      </c>
      <c r="B277" t="s">
        <v>615</v>
      </c>
      <c r="C277" t="s">
        <v>628</v>
      </c>
      <c r="D277" t="s">
        <v>629</v>
      </c>
    </row>
    <row r="278" spans="1:4">
      <c r="A278">
        <v>277</v>
      </c>
      <c r="B278" t="s">
        <v>615</v>
      </c>
      <c r="C278" t="s">
        <v>630</v>
      </c>
      <c r="D278" t="s">
        <v>631</v>
      </c>
    </row>
    <row r="279" spans="1:4">
      <c r="A279">
        <v>278</v>
      </c>
      <c r="B279" t="s">
        <v>615</v>
      </c>
      <c r="C279" t="s">
        <v>632</v>
      </c>
      <c r="D279" t="s">
        <v>633</v>
      </c>
    </row>
    <row r="280" spans="1:4">
      <c r="A280">
        <v>279</v>
      </c>
      <c r="B280" t="s">
        <v>634</v>
      </c>
      <c r="C280" t="s">
        <v>634</v>
      </c>
      <c r="D280" t="s">
        <v>635</v>
      </c>
    </row>
    <row r="281" spans="1:4">
      <c r="A281">
        <v>280</v>
      </c>
      <c r="B281" t="s">
        <v>636</v>
      </c>
      <c r="C281" t="s">
        <v>638</v>
      </c>
      <c r="D281" t="s">
        <v>639</v>
      </c>
    </row>
    <row r="282" spans="1:4">
      <c r="A282">
        <v>281</v>
      </c>
      <c r="B282" t="s">
        <v>636</v>
      </c>
      <c r="C282" t="s">
        <v>640</v>
      </c>
      <c r="D282" t="s">
        <v>641</v>
      </c>
    </row>
    <row r="283" spans="1:4">
      <c r="A283">
        <v>282</v>
      </c>
      <c r="B283" t="s">
        <v>636</v>
      </c>
      <c r="C283" t="s">
        <v>220</v>
      </c>
      <c r="D283" t="s">
        <v>642</v>
      </c>
    </row>
    <row r="284" spans="1:4">
      <c r="A284">
        <v>283</v>
      </c>
      <c r="B284" t="s">
        <v>636</v>
      </c>
      <c r="C284" t="s">
        <v>643</v>
      </c>
      <c r="D284" t="s">
        <v>644</v>
      </c>
    </row>
    <row r="285" spans="1:4">
      <c r="A285">
        <v>284</v>
      </c>
      <c r="B285" t="s">
        <v>636</v>
      </c>
      <c r="C285" t="s">
        <v>645</v>
      </c>
      <c r="D285" t="s">
        <v>646</v>
      </c>
    </row>
    <row r="286" spans="1:4">
      <c r="A286">
        <v>285</v>
      </c>
      <c r="B286" t="s">
        <v>636</v>
      </c>
      <c r="C286" t="s">
        <v>647</v>
      </c>
      <c r="D286" t="s">
        <v>648</v>
      </c>
    </row>
    <row r="287" spans="1:4">
      <c r="A287">
        <v>286</v>
      </c>
      <c r="B287" t="s">
        <v>636</v>
      </c>
      <c r="C287" t="s">
        <v>212</v>
      </c>
      <c r="D287" t="s">
        <v>649</v>
      </c>
    </row>
    <row r="288" spans="1:4">
      <c r="A288">
        <v>287</v>
      </c>
      <c r="B288" t="s">
        <v>636</v>
      </c>
      <c r="C288" t="s">
        <v>650</v>
      </c>
      <c r="D288" t="s">
        <v>651</v>
      </c>
    </row>
    <row r="289" spans="1:4">
      <c r="A289">
        <v>288</v>
      </c>
      <c r="B289" t="s">
        <v>636</v>
      </c>
      <c r="C289" t="s">
        <v>636</v>
      </c>
      <c r="D289" t="s">
        <v>637</v>
      </c>
    </row>
    <row r="290" spans="1:4">
      <c r="A290">
        <v>289</v>
      </c>
      <c r="B290" t="s">
        <v>636</v>
      </c>
      <c r="C290" t="s">
        <v>652</v>
      </c>
      <c r="D290" t="s">
        <v>653</v>
      </c>
    </row>
    <row r="291" spans="1:4">
      <c r="A291">
        <v>290</v>
      </c>
      <c r="B291" t="s">
        <v>636</v>
      </c>
      <c r="C291" t="s">
        <v>654</v>
      </c>
      <c r="D291" t="s">
        <v>655</v>
      </c>
    </row>
    <row r="292" spans="1:4">
      <c r="A292">
        <v>291</v>
      </c>
      <c r="B292" t="s">
        <v>636</v>
      </c>
      <c r="C292" t="s">
        <v>656</v>
      </c>
      <c r="D292" t="s">
        <v>657</v>
      </c>
    </row>
    <row r="293" spans="1:4">
      <c r="A293">
        <v>292</v>
      </c>
      <c r="B293" t="s">
        <v>658</v>
      </c>
      <c r="C293" t="s">
        <v>660</v>
      </c>
      <c r="D293" t="s">
        <v>661</v>
      </c>
    </row>
    <row r="294" spans="1:4">
      <c r="A294">
        <v>293</v>
      </c>
      <c r="B294" t="s">
        <v>658</v>
      </c>
      <c r="C294" t="s">
        <v>662</v>
      </c>
      <c r="D294" t="s">
        <v>663</v>
      </c>
    </row>
    <row r="295" spans="1:4">
      <c r="A295">
        <v>294</v>
      </c>
      <c r="B295" t="s">
        <v>658</v>
      </c>
      <c r="C295" t="s">
        <v>664</v>
      </c>
      <c r="D295" t="s">
        <v>665</v>
      </c>
    </row>
    <row r="296" spans="1:4">
      <c r="A296">
        <v>295</v>
      </c>
      <c r="B296" t="s">
        <v>658</v>
      </c>
      <c r="C296" t="s">
        <v>666</v>
      </c>
      <c r="D296" t="s">
        <v>667</v>
      </c>
    </row>
    <row r="297" spans="1:4">
      <c r="A297">
        <v>296</v>
      </c>
      <c r="B297" t="s">
        <v>658</v>
      </c>
      <c r="C297" t="s">
        <v>668</v>
      </c>
      <c r="D297" t="s">
        <v>669</v>
      </c>
    </row>
    <row r="298" spans="1:4">
      <c r="A298">
        <v>297</v>
      </c>
      <c r="B298" t="s">
        <v>658</v>
      </c>
      <c r="C298" t="s">
        <v>670</v>
      </c>
      <c r="D298" t="s">
        <v>671</v>
      </c>
    </row>
    <row r="299" spans="1:4">
      <c r="A299">
        <v>298</v>
      </c>
      <c r="B299" t="s">
        <v>658</v>
      </c>
      <c r="C299" t="s">
        <v>658</v>
      </c>
      <c r="D299" t="s">
        <v>659</v>
      </c>
    </row>
    <row r="300" spans="1:4">
      <c r="A300">
        <v>299</v>
      </c>
      <c r="B300" t="s">
        <v>658</v>
      </c>
      <c r="C300" t="s">
        <v>672</v>
      </c>
      <c r="D300" t="s">
        <v>673</v>
      </c>
    </row>
    <row r="301" spans="1:4">
      <c r="A301">
        <v>300</v>
      </c>
      <c r="B301" t="s">
        <v>674</v>
      </c>
      <c r="C301" t="s">
        <v>674</v>
      </c>
      <c r="D301" t="s">
        <v>675</v>
      </c>
    </row>
    <row r="302" spans="1:4">
      <c r="A302">
        <v>301</v>
      </c>
      <c r="B302" t="s">
        <v>676</v>
      </c>
      <c r="C302" t="s">
        <v>678</v>
      </c>
      <c r="D302" t="s">
        <v>679</v>
      </c>
    </row>
    <row r="303" spans="1:4">
      <c r="A303">
        <v>302</v>
      </c>
      <c r="B303" t="s">
        <v>676</v>
      </c>
      <c r="C303" t="s">
        <v>680</v>
      </c>
      <c r="D303" t="s">
        <v>681</v>
      </c>
    </row>
    <row r="304" spans="1:4">
      <c r="A304">
        <v>303</v>
      </c>
      <c r="B304" t="s">
        <v>676</v>
      </c>
      <c r="C304" t="s">
        <v>682</v>
      </c>
      <c r="D304" t="s">
        <v>683</v>
      </c>
    </row>
    <row r="305" spans="1:4">
      <c r="A305">
        <v>304</v>
      </c>
      <c r="B305" t="s">
        <v>676</v>
      </c>
      <c r="C305" t="s">
        <v>684</v>
      </c>
      <c r="D305" t="s">
        <v>685</v>
      </c>
    </row>
    <row r="306" spans="1:4">
      <c r="A306">
        <v>305</v>
      </c>
      <c r="B306" t="s">
        <v>676</v>
      </c>
      <c r="C306" t="s">
        <v>686</v>
      </c>
      <c r="D306" t="s">
        <v>687</v>
      </c>
    </row>
    <row r="307" spans="1:4">
      <c r="A307">
        <v>306</v>
      </c>
      <c r="B307" t="s">
        <v>676</v>
      </c>
      <c r="C307" t="s">
        <v>688</v>
      </c>
      <c r="D307" t="s">
        <v>689</v>
      </c>
    </row>
    <row r="308" spans="1:4">
      <c r="A308">
        <v>307</v>
      </c>
      <c r="B308" t="s">
        <v>676</v>
      </c>
      <c r="C308" t="s">
        <v>690</v>
      </c>
      <c r="D308" t="s">
        <v>691</v>
      </c>
    </row>
    <row r="309" spans="1:4">
      <c r="A309">
        <v>308</v>
      </c>
      <c r="B309" t="s">
        <v>676</v>
      </c>
      <c r="C309" t="s">
        <v>692</v>
      </c>
      <c r="D309" t="s">
        <v>693</v>
      </c>
    </row>
    <row r="310" spans="1:4">
      <c r="A310">
        <v>309</v>
      </c>
      <c r="B310" t="s">
        <v>676</v>
      </c>
      <c r="C310" t="s">
        <v>676</v>
      </c>
      <c r="D310" t="s">
        <v>677</v>
      </c>
    </row>
    <row r="311" spans="1:4">
      <c r="A311">
        <v>310</v>
      </c>
      <c r="B311" t="s">
        <v>676</v>
      </c>
      <c r="C311" t="s">
        <v>694</v>
      </c>
      <c r="D311" t="s">
        <v>695</v>
      </c>
    </row>
    <row r="312" spans="1:4">
      <c r="A312">
        <v>311</v>
      </c>
      <c r="B312" t="s">
        <v>696</v>
      </c>
      <c r="C312" t="s">
        <v>698</v>
      </c>
      <c r="D312" t="s">
        <v>699</v>
      </c>
    </row>
    <row r="313" spans="1:4">
      <c r="A313">
        <v>312</v>
      </c>
      <c r="B313" t="s">
        <v>696</v>
      </c>
      <c r="C313" t="s">
        <v>700</v>
      </c>
      <c r="D313" t="s">
        <v>701</v>
      </c>
    </row>
    <row r="314" spans="1:4">
      <c r="A314">
        <v>313</v>
      </c>
      <c r="B314" t="s">
        <v>696</v>
      </c>
      <c r="C314" t="s">
        <v>702</v>
      </c>
      <c r="D314" t="s">
        <v>703</v>
      </c>
    </row>
    <row r="315" spans="1:4">
      <c r="A315">
        <v>314</v>
      </c>
      <c r="B315" t="s">
        <v>696</v>
      </c>
      <c r="C315" t="s">
        <v>704</v>
      </c>
      <c r="D315" t="s">
        <v>705</v>
      </c>
    </row>
    <row r="316" spans="1:4">
      <c r="A316">
        <v>315</v>
      </c>
      <c r="B316" t="s">
        <v>696</v>
      </c>
      <c r="C316" t="s">
        <v>706</v>
      </c>
      <c r="D316" t="s">
        <v>707</v>
      </c>
    </row>
    <row r="317" spans="1:4">
      <c r="A317">
        <v>316</v>
      </c>
      <c r="B317" t="s">
        <v>696</v>
      </c>
      <c r="C317" t="s">
        <v>696</v>
      </c>
      <c r="D317" t="s">
        <v>697</v>
      </c>
    </row>
    <row r="318" spans="1:4">
      <c r="A318">
        <v>317</v>
      </c>
      <c r="B318" t="s">
        <v>696</v>
      </c>
      <c r="C318" t="s">
        <v>708</v>
      </c>
      <c r="D318" t="s">
        <v>709</v>
      </c>
    </row>
    <row r="319" spans="1:4">
      <c r="A319">
        <v>318</v>
      </c>
      <c r="B319" t="s">
        <v>696</v>
      </c>
      <c r="C319" t="s">
        <v>710</v>
      </c>
      <c r="D319" t="s">
        <v>711</v>
      </c>
    </row>
    <row r="320" spans="1:4">
      <c r="A320">
        <v>319</v>
      </c>
      <c r="B320" t="s">
        <v>712</v>
      </c>
      <c r="C320" t="s">
        <v>714</v>
      </c>
      <c r="D320" t="s">
        <v>715</v>
      </c>
    </row>
    <row r="321" spans="1:4">
      <c r="A321">
        <v>320</v>
      </c>
      <c r="B321" t="s">
        <v>712</v>
      </c>
      <c r="C321" t="s">
        <v>716</v>
      </c>
      <c r="D321" t="s">
        <v>717</v>
      </c>
    </row>
    <row r="322" spans="1:4">
      <c r="A322">
        <v>321</v>
      </c>
      <c r="B322" t="s">
        <v>712</v>
      </c>
      <c r="C322" t="s">
        <v>718</v>
      </c>
      <c r="D322" t="s">
        <v>719</v>
      </c>
    </row>
    <row r="323" spans="1:4">
      <c r="A323">
        <v>322</v>
      </c>
      <c r="B323" t="s">
        <v>712</v>
      </c>
      <c r="C323" t="s">
        <v>720</v>
      </c>
      <c r="D323" t="s">
        <v>721</v>
      </c>
    </row>
    <row r="324" spans="1:4">
      <c r="A324">
        <v>323</v>
      </c>
      <c r="B324" t="s">
        <v>712</v>
      </c>
      <c r="C324" t="s">
        <v>722</v>
      </c>
      <c r="D324" t="s">
        <v>723</v>
      </c>
    </row>
    <row r="325" spans="1:4">
      <c r="A325">
        <v>324</v>
      </c>
      <c r="B325" t="s">
        <v>712</v>
      </c>
      <c r="C325" t="s">
        <v>712</v>
      </c>
      <c r="D325" t="s">
        <v>713</v>
      </c>
    </row>
    <row r="326" spans="1:4">
      <c r="A326">
        <v>325</v>
      </c>
      <c r="B326" t="s">
        <v>724</v>
      </c>
      <c r="C326" t="s">
        <v>726</v>
      </c>
      <c r="D326" t="s">
        <v>727</v>
      </c>
    </row>
    <row r="327" spans="1:4">
      <c r="A327">
        <v>326</v>
      </c>
      <c r="B327" t="s">
        <v>724</v>
      </c>
      <c r="C327" t="s">
        <v>728</v>
      </c>
      <c r="D327" t="s">
        <v>729</v>
      </c>
    </row>
    <row r="328" spans="1:4">
      <c r="A328">
        <v>327</v>
      </c>
      <c r="B328" t="s">
        <v>724</v>
      </c>
      <c r="C328" t="s">
        <v>730</v>
      </c>
      <c r="D328" t="s">
        <v>731</v>
      </c>
    </row>
    <row r="329" spans="1:4">
      <c r="A329">
        <v>328</v>
      </c>
      <c r="B329" t="s">
        <v>724</v>
      </c>
      <c r="C329" t="s">
        <v>732</v>
      </c>
      <c r="D329" t="s">
        <v>733</v>
      </c>
    </row>
    <row r="330" spans="1:4">
      <c r="A330">
        <v>329</v>
      </c>
      <c r="B330" t="s">
        <v>724</v>
      </c>
      <c r="C330" t="s">
        <v>734</v>
      </c>
      <c r="D330" t="s">
        <v>735</v>
      </c>
    </row>
    <row r="331" spans="1:4">
      <c r="A331">
        <v>330</v>
      </c>
      <c r="B331" t="s">
        <v>724</v>
      </c>
      <c r="C331" t="s">
        <v>736</v>
      </c>
      <c r="D331" t="s">
        <v>737</v>
      </c>
    </row>
    <row r="332" spans="1:4">
      <c r="A332">
        <v>331</v>
      </c>
      <c r="B332" t="s">
        <v>724</v>
      </c>
      <c r="C332" t="s">
        <v>738</v>
      </c>
      <c r="D332" t="s">
        <v>739</v>
      </c>
    </row>
    <row r="333" spans="1:4">
      <c r="A333">
        <v>332</v>
      </c>
      <c r="B333" t="s">
        <v>724</v>
      </c>
      <c r="C333" t="s">
        <v>740</v>
      </c>
      <c r="D333" t="s">
        <v>741</v>
      </c>
    </row>
    <row r="334" spans="1:4">
      <c r="A334">
        <v>333</v>
      </c>
      <c r="B334" t="s">
        <v>724</v>
      </c>
      <c r="C334" t="s">
        <v>724</v>
      </c>
      <c r="D334" t="s">
        <v>725</v>
      </c>
    </row>
    <row r="335" spans="1:4">
      <c r="A335">
        <v>334</v>
      </c>
      <c r="B335" t="s">
        <v>724</v>
      </c>
      <c r="C335" t="s">
        <v>742</v>
      </c>
      <c r="D335" t="s">
        <v>743</v>
      </c>
    </row>
    <row r="336" spans="1:4">
      <c r="A336">
        <v>335</v>
      </c>
      <c r="B336" t="s">
        <v>744</v>
      </c>
      <c r="C336" t="s">
        <v>746</v>
      </c>
      <c r="D336" t="s">
        <v>747</v>
      </c>
    </row>
    <row r="337" spans="1:4">
      <c r="A337">
        <v>336</v>
      </c>
      <c r="B337" t="s">
        <v>744</v>
      </c>
      <c r="C337" t="s">
        <v>748</v>
      </c>
      <c r="D337" t="s">
        <v>749</v>
      </c>
    </row>
    <row r="338" spans="1:4">
      <c r="A338">
        <v>337</v>
      </c>
      <c r="B338" t="s">
        <v>744</v>
      </c>
      <c r="C338" t="s">
        <v>750</v>
      </c>
      <c r="D338" t="s">
        <v>751</v>
      </c>
    </row>
    <row r="339" spans="1:4">
      <c r="A339">
        <v>338</v>
      </c>
      <c r="B339" t="s">
        <v>744</v>
      </c>
      <c r="C339" t="s">
        <v>718</v>
      </c>
      <c r="D339" t="s">
        <v>752</v>
      </c>
    </row>
    <row r="340" spans="1:4">
      <c r="A340">
        <v>339</v>
      </c>
      <c r="B340" t="s">
        <v>744</v>
      </c>
      <c r="C340" t="s">
        <v>451</v>
      </c>
      <c r="D340" t="s">
        <v>753</v>
      </c>
    </row>
    <row r="341" spans="1:4">
      <c r="A341">
        <v>340</v>
      </c>
      <c r="B341" t="s">
        <v>744</v>
      </c>
      <c r="C341" t="s">
        <v>754</v>
      </c>
      <c r="D341" t="s">
        <v>755</v>
      </c>
    </row>
    <row r="342" spans="1:4">
      <c r="A342">
        <v>341</v>
      </c>
      <c r="B342" t="s">
        <v>744</v>
      </c>
      <c r="C342" t="s">
        <v>756</v>
      </c>
      <c r="D342" t="s">
        <v>757</v>
      </c>
    </row>
    <row r="343" spans="1:4">
      <c r="A343">
        <v>342</v>
      </c>
      <c r="B343" t="s">
        <v>744</v>
      </c>
      <c r="C343" t="s">
        <v>758</v>
      </c>
      <c r="D343" t="s">
        <v>759</v>
      </c>
    </row>
    <row r="344" spans="1:4">
      <c r="A344">
        <v>343</v>
      </c>
      <c r="B344" t="s">
        <v>744</v>
      </c>
      <c r="C344" t="s">
        <v>315</v>
      </c>
      <c r="D344" t="s">
        <v>760</v>
      </c>
    </row>
    <row r="345" spans="1:4">
      <c r="A345">
        <v>344</v>
      </c>
      <c r="B345" t="s">
        <v>744</v>
      </c>
      <c r="C345" t="s">
        <v>761</v>
      </c>
      <c r="D345" t="s">
        <v>762</v>
      </c>
    </row>
    <row r="346" spans="1:4">
      <c r="A346">
        <v>345</v>
      </c>
      <c r="B346" t="s">
        <v>744</v>
      </c>
      <c r="C346" t="s">
        <v>763</v>
      </c>
      <c r="D346" t="s">
        <v>764</v>
      </c>
    </row>
    <row r="347" spans="1:4">
      <c r="A347">
        <v>346</v>
      </c>
      <c r="B347" t="s">
        <v>744</v>
      </c>
      <c r="C347" t="s">
        <v>765</v>
      </c>
      <c r="D347" t="s">
        <v>766</v>
      </c>
    </row>
    <row r="348" spans="1:4">
      <c r="A348">
        <v>347</v>
      </c>
      <c r="B348" t="s">
        <v>744</v>
      </c>
      <c r="C348" t="s">
        <v>493</v>
      </c>
      <c r="D348" t="s">
        <v>767</v>
      </c>
    </row>
    <row r="349" spans="1:4">
      <c r="A349">
        <v>348</v>
      </c>
      <c r="B349" t="s">
        <v>744</v>
      </c>
      <c r="C349" t="s">
        <v>768</v>
      </c>
      <c r="D349" t="s">
        <v>769</v>
      </c>
    </row>
    <row r="350" spans="1:4">
      <c r="A350">
        <v>349</v>
      </c>
      <c r="B350" t="s">
        <v>744</v>
      </c>
      <c r="C350" t="s">
        <v>744</v>
      </c>
      <c r="D350" t="s">
        <v>745</v>
      </c>
    </row>
    <row r="351" spans="1:4">
      <c r="A351">
        <v>350</v>
      </c>
      <c r="B351" t="s">
        <v>744</v>
      </c>
      <c r="C351" t="s">
        <v>770</v>
      </c>
      <c r="D351" t="s">
        <v>771</v>
      </c>
    </row>
    <row r="352" spans="1:4">
      <c r="A352">
        <v>351</v>
      </c>
      <c r="B352" t="s">
        <v>772</v>
      </c>
      <c r="C352" t="s">
        <v>774</v>
      </c>
      <c r="D352" t="s">
        <v>775</v>
      </c>
    </row>
    <row r="353" spans="1:4">
      <c r="A353">
        <v>352</v>
      </c>
      <c r="B353" t="s">
        <v>772</v>
      </c>
      <c r="C353" t="s">
        <v>776</v>
      </c>
      <c r="D353" t="s">
        <v>777</v>
      </c>
    </row>
    <row r="354" spans="1:4">
      <c r="A354">
        <v>353</v>
      </c>
      <c r="B354" t="s">
        <v>772</v>
      </c>
      <c r="C354" t="s">
        <v>778</v>
      </c>
      <c r="D354" t="s">
        <v>779</v>
      </c>
    </row>
    <row r="355" spans="1:4">
      <c r="A355">
        <v>354</v>
      </c>
      <c r="B355" t="s">
        <v>772</v>
      </c>
      <c r="C355" t="s">
        <v>780</v>
      </c>
      <c r="D355" t="s">
        <v>781</v>
      </c>
    </row>
    <row r="356" spans="1:4">
      <c r="A356">
        <v>355</v>
      </c>
      <c r="B356" t="s">
        <v>772</v>
      </c>
      <c r="C356" t="s">
        <v>782</v>
      </c>
      <c r="D356" t="s">
        <v>783</v>
      </c>
    </row>
    <row r="357" spans="1:4">
      <c r="A357">
        <v>356</v>
      </c>
      <c r="B357" t="s">
        <v>772</v>
      </c>
      <c r="C357" t="s">
        <v>784</v>
      </c>
      <c r="D357" t="s">
        <v>785</v>
      </c>
    </row>
    <row r="358" spans="1:4">
      <c r="A358">
        <v>357</v>
      </c>
      <c r="B358" t="s">
        <v>772</v>
      </c>
      <c r="C358" t="s">
        <v>786</v>
      </c>
      <c r="D358" t="s">
        <v>787</v>
      </c>
    </row>
    <row r="359" spans="1:4">
      <c r="A359">
        <v>358</v>
      </c>
      <c r="B359" t="s">
        <v>772</v>
      </c>
      <c r="C359" t="s">
        <v>772</v>
      </c>
      <c r="D359" t="s">
        <v>773</v>
      </c>
    </row>
    <row r="360" spans="1:4">
      <c r="A360">
        <v>359</v>
      </c>
      <c r="B360" t="s">
        <v>772</v>
      </c>
      <c r="C360" t="s">
        <v>788</v>
      </c>
      <c r="D360" t="s">
        <v>789</v>
      </c>
    </row>
    <row r="361" spans="1:4">
      <c r="A361">
        <v>360</v>
      </c>
      <c r="B361" t="s">
        <v>790</v>
      </c>
      <c r="C361" t="s">
        <v>792</v>
      </c>
      <c r="D361" t="s">
        <v>793</v>
      </c>
    </row>
    <row r="362" spans="1:4">
      <c r="A362">
        <v>361</v>
      </c>
      <c r="B362" t="s">
        <v>790</v>
      </c>
      <c r="C362" t="s">
        <v>794</v>
      </c>
      <c r="D362" t="s">
        <v>795</v>
      </c>
    </row>
    <row r="363" spans="1:4">
      <c r="A363">
        <v>362</v>
      </c>
      <c r="B363" t="s">
        <v>790</v>
      </c>
      <c r="C363" t="s">
        <v>796</v>
      </c>
      <c r="D363" t="s">
        <v>797</v>
      </c>
    </row>
    <row r="364" spans="1:4">
      <c r="A364">
        <v>363</v>
      </c>
      <c r="B364" t="s">
        <v>790</v>
      </c>
      <c r="C364" t="s">
        <v>798</v>
      </c>
      <c r="D364" t="s">
        <v>799</v>
      </c>
    </row>
    <row r="365" spans="1:4">
      <c r="A365">
        <v>364</v>
      </c>
      <c r="B365" t="s">
        <v>790</v>
      </c>
      <c r="C365" t="s">
        <v>800</v>
      </c>
      <c r="D365" t="s">
        <v>801</v>
      </c>
    </row>
    <row r="366" spans="1:4">
      <c r="A366">
        <v>365</v>
      </c>
      <c r="B366" t="s">
        <v>790</v>
      </c>
      <c r="C366" t="s">
        <v>802</v>
      </c>
      <c r="D366" t="s">
        <v>803</v>
      </c>
    </row>
    <row r="367" spans="1:4">
      <c r="A367">
        <v>366</v>
      </c>
      <c r="B367" t="s">
        <v>790</v>
      </c>
      <c r="C367" t="s">
        <v>804</v>
      </c>
      <c r="D367" t="s">
        <v>805</v>
      </c>
    </row>
    <row r="368" spans="1:4">
      <c r="A368">
        <v>367</v>
      </c>
      <c r="B368" t="s">
        <v>790</v>
      </c>
      <c r="C368" t="s">
        <v>806</v>
      </c>
      <c r="D368" t="s">
        <v>807</v>
      </c>
    </row>
    <row r="369" spans="1:4">
      <c r="A369">
        <v>368</v>
      </c>
      <c r="B369" t="s">
        <v>790</v>
      </c>
      <c r="C369" t="s">
        <v>808</v>
      </c>
      <c r="D369" t="s">
        <v>809</v>
      </c>
    </row>
    <row r="370" spans="1:4">
      <c r="A370">
        <v>369</v>
      </c>
      <c r="B370" t="s">
        <v>790</v>
      </c>
      <c r="C370" t="s">
        <v>810</v>
      </c>
      <c r="D370" t="s">
        <v>811</v>
      </c>
    </row>
    <row r="371" spans="1:4">
      <c r="A371">
        <v>370</v>
      </c>
      <c r="B371" t="s">
        <v>790</v>
      </c>
      <c r="C371" t="s">
        <v>812</v>
      </c>
      <c r="D371" t="s">
        <v>813</v>
      </c>
    </row>
    <row r="372" spans="1:4">
      <c r="A372">
        <v>371</v>
      </c>
      <c r="B372" t="s">
        <v>790</v>
      </c>
      <c r="C372" t="s">
        <v>790</v>
      </c>
      <c r="D372" t="s">
        <v>791</v>
      </c>
    </row>
    <row r="373" spans="1:4">
      <c r="A373">
        <v>372</v>
      </c>
      <c r="B373" t="s">
        <v>814</v>
      </c>
      <c r="C373" t="s">
        <v>814</v>
      </c>
      <c r="D373" t="s">
        <v>815</v>
      </c>
    </row>
    <row r="374" spans="1:4">
      <c r="A374">
        <v>373</v>
      </c>
      <c r="B374" t="s">
        <v>816</v>
      </c>
      <c r="C374" t="s">
        <v>816</v>
      </c>
      <c r="D374" t="s">
        <v>817</v>
      </c>
    </row>
    <row r="375" spans="1:4">
      <c r="A375">
        <v>374</v>
      </c>
      <c r="B375" t="s">
        <v>818</v>
      </c>
      <c r="C375" t="s">
        <v>818</v>
      </c>
      <c r="D375" t="s">
        <v>819</v>
      </c>
    </row>
    <row r="376" spans="1:4">
      <c r="A376">
        <v>375</v>
      </c>
      <c r="B376" t="s">
        <v>820</v>
      </c>
      <c r="C376" t="s">
        <v>820</v>
      </c>
      <c r="D376" t="s">
        <v>821</v>
      </c>
    </row>
    <row r="377" spans="1:4">
      <c r="A377">
        <v>376</v>
      </c>
      <c r="B377" t="s">
        <v>822</v>
      </c>
      <c r="C377" t="s">
        <v>822</v>
      </c>
      <c r="D377" t="s">
        <v>823</v>
      </c>
    </row>
    <row r="378" spans="1:4">
      <c r="A378">
        <v>377</v>
      </c>
      <c r="B378" t="s">
        <v>824</v>
      </c>
      <c r="C378" t="s">
        <v>824</v>
      </c>
      <c r="D378" t="s">
        <v>825</v>
      </c>
    </row>
    <row r="379" spans="1:4">
      <c r="A379">
        <v>378</v>
      </c>
      <c r="B379" t="s">
        <v>826</v>
      </c>
      <c r="C379" t="s">
        <v>826</v>
      </c>
      <c r="D379" t="s">
        <v>827</v>
      </c>
    </row>
    <row r="380" spans="1:4">
      <c r="A380">
        <v>379</v>
      </c>
      <c r="B380" t="s">
        <v>828</v>
      </c>
      <c r="C380" t="s">
        <v>828</v>
      </c>
      <c r="D380" t="s">
        <v>829</v>
      </c>
    </row>
    <row r="381" spans="1:4">
      <c r="A381">
        <v>380</v>
      </c>
      <c r="B381" t="s">
        <v>830</v>
      </c>
      <c r="C381" t="s">
        <v>830</v>
      </c>
      <c r="D381" t="s">
        <v>831</v>
      </c>
    </row>
  </sheetData>
  <phoneticPr fontId="8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0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916</v>
      </c>
      <c r="B1" s="155" t="s">
        <v>1213</v>
      </c>
      <c r="C1" s="155" t="s">
        <v>935</v>
      </c>
      <c r="D1" s="155" t="s">
        <v>932</v>
      </c>
      <c r="E1" s="155" t="s">
        <v>1034</v>
      </c>
      <c r="F1" s="155" t="s">
        <v>1074</v>
      </c>
      <c r="G1" s="155" t="s">
        <v>1051</v>
      </c>
      <c r="H1" s="155" t="s">
        <v>1055</v>
      </c>
      <c r="I1" s="155" t="s">
        <v>1073</v>
      </c>
      <c r="J1" s="155" t="s">
        <v>1090</v>
      </c>
      <c r="K1" s="155" t="s">
        <v>1094</v>
      </c>
      <c r="L1" s="155"/>
      <c r="M1" s="155"/>
      <c r="N1" s="99" t="s">
        <v>1130</v>
      </c>
      <c r="O1" s="155" t="s">
        <v>1121</v>
      </c>
      <c r="P1" s="155" t="s">
        <v>1145</v>
      </c>
      <c r="Q1" s="155" t="s">
        <v>1189</v>
      </c>
      <c r="R1" s="155" t="s">
        <v>870</v>
      </c>
      <c r="S1" s="155" t="s">
        <v>878</v>
      </c>
      <c r="T1" s="193" t="s">
        <v>884</v>
      </c>
      <c r="U1" s="193" t="s">
        <v>889</v>
      </c>
      <c r="V1" s="193"/>
      <c r="W1" s="245" t="s">
        <v>1174</v>
      </c>
      <c r="X1" s="155" t="s">
        <v>1143</v>
      </c>
      <c r="Y1" s="155" t="s">
        <v>1157</v>
      </c>
      <c r="Z1" s="155"/>
      <c r="AA1" s="309" t="s">
        <v>1214</v>
      </c>
      <c r="AB1" s="309"/>
      <c r="AC1" s="309" t="s">
        <v>1215</v>
      </c>
      <c r="AD1" s="309"/>
      <c r="AF1" s="193" t="s">
        <v>1186</v>
      </c>
      <c r="AH1" s="155" t="s">
        <v>1187</v>
      </c>
      <c r="AI1" s="155" t="s">
        <v>1188</v>
      </c>
      <c r="AK1" s="155" t="s">
        <v>1205</v>
      </c>
      <c r="AM1" s="155" t="s">
        <v>1206</v>
      </c>
      <c r="AP1" s="155" t="s">
        <v>1226</v>
      </c>
      <c r="AQ1" s="155" t="s">
        <v>1225</v>
      </c>
      <c r="AS1" s="539" t="s">
        <v>1231</v>
      </c>
      <c r="AU1" s="193" t="s">
        <v>1266</v>
      </c>
      <c r="AW1" s="541" t="s">
        <v>1473</v>
      </c>
      <c r="AX1" s="541" t="s">
        <v>1474</v>
      </c>
      <c r="AZ1" s="821" t="s">
        <v>1507</v>
      </c>
      <c r="BA1" s="821"/>
    </row>
    <row r="2" spans="1:53" ht="66.75" customHeight="1">
      <c r="A2" s="5" t="s">
        <v>950</v>
      </c>
      <c r="B2" s="43">
        <v>2000</v>
      </c>
      <c r="C2" s="43">
        <v>2013</v>
      </c>
      <c r="D2" s="43" t="s">
        <v>933</v>
      </c>
      <c r="E2" s="148" t="s">
        <v>1035</v>
      </c>
      <c r="F2" s="148" t="s">
        <v>1075</v>
      </c>
      <c r="G2" s="148" t="s">
        <v>1049</v>
      </c>
      <c r="H2" s="148" t="s">
        <v>1053</v>
      </c>
      <c r="I2" s="148" t="s">
        <v>942</v>
      </c>
      <c r="J2" s="148" t="s">
        <v>1091</v>
      </c>
      <c r="K2" s="149" t="s">
        <v>1095</v>
      </c>
      <c r="L2" s="233" t="s">
        <v>1095</v>
      </c>
      <c r="M2" s="149">
        <v>1</v>
      </c>
      <c r="N2" s="100" t="s">
        <v>1134</v>
      </c>
      <c r="O2" s="149" t="s">
        <v>1219</v>
      </c>
      <c r="P2" s="234" t="s">
        <v>891</v>
      </c>
      <c r="Q2" s="236" t="s">
        <v>849</v>
      </c>
      <c r="R2" s="239" t="s">
        <v>873</v>
      </c>
      <c r="S2" s="237" t="s">
        <v>875</v>
      </c>
      <c r="T2" s="238" t="s">
        <v>879</v>
      </c>
      <c r="U2" s="233" t="s">
        <v>885</v>
      </c>
      <c r="V2" s="243">
        <v>1</v>
      </c>
      <c r="W2" s="246"/>
      <c r="X2" s="324" t="s">
        <v>1232</v>
      </c>
      <c r="Y2" s="43" t="s">
        <v>1250</v>
      </c>
      <c r="Z2" s="43"/>
      <c r="AA2" s="326" t="s">
        <v>1246</v>
      </c>
      <c r="AB2" s="311" t="s">
        <v>1245</v>
      </c>
      <c r="AC2" s="43" t="s">
        <v>1159</v>
      </c>
      <c r="AD2" s="311" t="s">
        <v>1159</v>
      </c>
      <c r="AF2" s="44" t="s">
        <v>885</v>
      </c>
      <c r="AH2" s="148" t="s">
        <v>1191</v>
      </c>
      <c r="AI2" s="148" t="s">
        <v>1191</v>
      </c>
      <c r="AK2" s="148" t="s">
        <v>1197</v>
      </c>
      <c r="AM2" s="148" t="s">
        <v>1207</v>
      </c>
      <c r="AP2" s="634" t="s">
        <v>1237</v>
      </c>
      <c r="AQ2" s="43" t="s">
        <v>1234</v>
      </c>
      <c r="AS2" s="43" t="s">
        <v>1229</v>
      </c>
      <c r="AU2" s="44" t="s">
        <v>1259</v>
      </c>
      <c r="AW2" s="542" t="s">
        <v>1475</v>
      </c>
      <c r="AX2" s="543" t="s">
        <v>1475</v>
      </c>
      <c r="AZ2" s="595" t="s">
        <v>1508</v>
      </c>
      <c r="BA2" s="596" t="s">
        <v>1512</v>
      </c>
    </row>
    <row r="3" spans="1:53" ht="66.75" customHeight="1">
      <c r="A3" s="5" t="s">
        <v>951</v>
      </c>
      <c r="B3" s="43">
        <v>2001</v>
      </c>
      <c r="C3" s="43">
        <v>2014</v>
      </c>
      <c r="D3" s="43" t="s">
        <v>934</v>
      </c>
      <c r="E3" s="148" t="s">
        <v>1036</v>
      </c>
      <c r="F3" s="148" t="s">
        <v>1076</v>
      </c>
      <c r="G3" s="148" t="s">
        <v>1050</v>
      </c>
      <c r="H3" s="148" t="s">
        <v>1054</v>
      </c>
      <c r="I3" s="148" t="s">
        <v>898</v>
      </c>
      <c r="J3" s="148" t="s">
        <v>1131</v>
      </c>
      <c r="K3" s="149" t="s">
        <v>1097</v>
      </c>
      <c r="L3" s="149" t="s">
        <v>1097</v>
      </c>
      <c r="M3" s="149">
        <v>2</v>
      </c>
      <c r="N3" s="100" t="s">
        <v>1108</v>
      </c>
      <c r="O3" s="233" t="s">
        <v>1220</v>
      </c>
      <c r="P3" s="234" t="s">
        <v>892</v>
      </c>
      <c r="Q3" s="236" t="s">
        <v>1150</v>
      </c>
      <c r="R3" s="235" t="s">
        <v>1152</v>
      </c>
      <c r="S3" s="237" t="s">
        <v>876</v>
      </c>
      <c r="T3" s="238" t="s">
        <v>880</v>
      </c>
      <c r="U3" s="233" t="s">
        <v>886</v>
      </c>
      <c r="V3" s="243">
        <v>2</v>
      </c>
      <c r="W3" s="246"/>
      <c r="X3" s="324" t="s">
        <v>1233</v>
      </c>
      <c r="Y3" s="43" t="s">
        <v>1240</v>
      </c>
      <c r="Z3" s="43"/>
      <c r="AA3" s="326" t="s">
        <v>1245</v>
      </c>
      <c r="AB3" s="311" t="s">
        <v>1244</v>
      </c>
      <c r="AC3" s="43" t="s">
        <v>1160</v>
      </c>
      <c r="AD3" s="311" t="s">
        <v>1160</v>
      </c>
      <c r="AF3" s="44" t="s">
        <v>886</v>
      </c>
      <c r="AH3" s="148" t="s">
        <v>1216</v>
      </c>
      <c r="AI3" s="148" t="s">
        <v>1195</v>
      </c>
      <c r="AK3" s="148" t="s">
        <v>1198</v>
      </c>
      <c r="AM3" s="148" t="s">
        <v>1208</v>
      </c>
      <c r="AP3" s="634" t="s">
        <v>1234</v>
      </c>
      <c r="AQ3" s="43" t="s">
        <v>1233</v>
      </c>
      <c r="AS3" s="43" t="s">
        <v>1230</v>
      </c>
      <c r="AU3" s="44" t="s">
        <v>1260</v>
      </c>
      <c r="AW3" s="542" t="s">
        <v>1476</v>
      </c>
      <c r="AX3" s="543" t="s">
        <v>1476</v>
      </c>
      <c r="AZ3" s="151" t="s">
        <v>1509</v>
      </c>
      <c r="BA3" s="235" t="s">
        <v>1516</v>
      </c>
    </row>
    <row r="4" spans="1:53" ht="66.75" customHeight="1">
      <c r="A4" s="5" t="s">
        <v>952</v>
      </c>
      <c r="B4" s="43">
        <v>2002</v>
      </c>
      <c r="C4" s="43">
        <v>2015</v>
      </c>
      <c r="E4" s="148" t="s">
        <v>1037</v>
      </c>
      <c r="F4" s="148" t="s">
        <v>1077</v>
      </c>
      <c r="H4" s="148" t="s">
        <v>848</v>
      </c>
      <c r="I4" s="148" t="s">
        <v>899</v>
      </c>
      <c r="J4" s="148" t="s">
        <v>1132</v>
      </c>
      <c r="K4" s="149" t="s">
        <v>1098</v>
      </c>
      <c r="L4" s="149" t="s">
        <v>1098</v>
      </c>
      <c r="M4" s="149">
        <v>3</v>
      </c>
      <c r="N4" s="100" t="s">
        <v>1135</v>
      </c>
      <c r="O4" s="233" t="s">
        <v>1221</v>
      </c>
      <c r="Q4" s="236" t="s">
        <v>872</v>
      </c>
      <c r="R4" s="235" t="s">
        <v>1385</v>
      </c>
      <c r="S4" s="237" t="s">
        <v>877</v>
      </c>
      <c r="T4" s="238" t="s">
        <v>881</v>
      </c>
      <c r="U4" s="233" t="s">
        <v>887</v>
      </c>
      <c r="V4" s="243">
        <v>3</v>
      </c>
      <c r="W4" s="246"/>
      <c r="X4" s="324" t="s">
        <v>1234</v>
      </c>
      <c r="Y4" s="43" t="s">
        <v>1241</v>
      </c>
      <c r="Z4" s="310"/>
      <c r="AA4" s="325" t="s">
        <v>1244</v>
      </c>
      <c r="AB4" s="82" t="s">
        <v>1247</v>
      </c>
      <c r="AC4" s="43" t="s">
        <v>1161</v>
      </c>
      <c r="AD4" s="311" t="s">
        <v>1161</v>
      </c>
      <c r="AF4" s="44" t="s">
        <v>887</v>
      </c>
      <c r="AH4" s="44" t="s">
        <v>1222</v>
      </c>
      <c r="AK4" s="148" t="s">
        <v>1199</v>
      </c>
      <c r="AM4" s="148" t="s">
        <v>1209</v>
      </c>
      <c r="AP4" s="634" t="s">
        <v>1233</v>
      </c>
      <c r="AQ4" s="43" t="s">
        <v>1232</v>
      </c>
      <c r="AS4" s="43" t="s">
        <v>1196</v>
      </c>
      <c r="AU4" s="44" t="s">
        <v>1261</v>
      </c>
      <c r="AW4" s="542" t="s">
        <v>1477</v>
      </c>
      <c r="AX4" s="543" t="s">
        <v>1477</v>
      </c>
      <c r="AZ4" s="151" t="s">
        <v>1514</v>
      </c>
      <c r="BA4" s="235" t="s">
        <v>1515</v>
      </c>
    </row>
    <row r="5" spans="1:53" ht="66.75" customHeight="1">
      <c r="A5" s="5" t="s">
        <v>953</v>
      </c>
      <c r="B5" s="43">
        <v>2003</v>
      </c>
      <c r="C5" s="43">
        <v>2016</v>
      </c>
      <c r="E5" s="148" t="s">
        <v>1038</v>
      </c>
      <c r="F5" s="148" t="s">
        <v>1078</v>
      </c>
      <c r="I5" s="148" t="s">
        <v>900</v>
      </c>
      <c r="K5" s="149" t="s">
        <v>1096</v>
      </c>
      <c r="L5" s="149" t="s">
        <v>1096</v>
      </c>
      <c r="M5" s="149">
        <v>4</v>
      </c>
      <c r="N5" s="151" t="s">
        <v>1136</v>
      </c>
      <c r="O5" s="148" t="s">
        <v>1191</v>
      </c>
      <c r="Q5" s="236" t="s">
        <v>1151</v>
      </c>
      <c r="R5" s="235" t="s">
        <v>1153</v>
      </c>
      <c r="T5" s="44" t="s">
        <v>882</v>
      </c>
      <c r="U5" s="233" t="s">
        <v>888</v>
      </c>
      <c r="V5" s="243">
        <v>4</v>
      </c>
      <c r="W5" s="246"/>
      <c r="X5" s="324" t="s">
        <v>1237</v>
      </c>
      <c r="Y5" s="43" t="s">
        <v>1239</v>
      </c>
      <c r="Z5" s="310">
        <v>1</v>
      </c>
      <c r="AA5" s="325" t="s">
        <v>1247</v>
      </c>
      <c r="AF5" s="44" t="s">
        <v>1176</v>
      </c>
      <c r="AH5" s="148" t="s">
        <v>1217</v>
      </c>
      <c r="AK5" s="148" t="s">
        <v>1200</v>
      </c>
      <c r="AM5" s="148" t="s">
        <v>1210</v>
      </c>
      <c r="AP5" s="634" t="s">
        <v>1232</v>
      </c>
      <c r="AQ5" s="43" t="s">
        <v>1236</v>
      </c>
      <c r="AU5" s="44" t="s">
        <v>1262</v>
      </c>
      <c r="AW5" s="542" t="s">
        <v>1478</v>
      </c>
      <c r="AX5" s="543" t="s">
        <v>1478</v>
      </c>
      <c r="AZ5" s="151" t="s">
        <v>1510</v>
      </c>
      <c r="BA5" s="235" t="s">
        <v>1513</v>
      </c>
    </row>
    <row r="6" spans="1:53" ht="66.75" customHeight="1">
      <c r="A6" s="5" t="s">
        <v>954</v>
      </c>
      <c r="B6" s="43">
        <v>2004</v>
      </c>
      <c r="C6" s="43">
        <v>2017</v>
      </c>
      <c r="E6" s="148" t="s">
        <v>1039</v>
      </c>
      <c r="F6" s="152"/>
      <c r="G6" s="155" t="s">
        <v>1140</v>
      </c>
      <c r="H6" s="155" t="s">
        <v>1107</v>
      </c>
      <c r="I6" s="148" t="s">
        <v>917</v>
      </c>
      <c r="J6" s="155" t="s">
        <v>1113</v>
      </c>
      <c r="N6" s="151" t="s">
        <v>1137</v>
      </c>
      <c r="O6" s="148" t="s">
        <v>1195</v>
      </c>
      <c r="R6" s="235" t="s">
        <v>849</v>
      </c>
      <c r="T6" s="44" t="s">
        <v>883</v>
      </c>
      <c r="U6" s="233" t="s">
        <v>1176</v>
      </c>
      <c r="V6" s="243">
        <v>5</v>
      </c>
      <c r="W6" s="246"/>
      <c r="X6" s="189">
        <v>5555</v>
      </c>
      <c r="Y6" s="43"/>
      <c r="Z6" s="310"/>
      <c r="AA6" s="325"/>
      <c r="AH6" s="148" t="s">
        <v>1218</v>
      </c>
      <c r="AK6" s="148" t="s">
        <v>1201</v>
      </c>
      <c r="AM6" s="148" t="s">
        <v>1211</v>
      </c>
      <c r="AP6" s="634" t="s">
        <v>1236</v>
      </c>
      <c r="AQ6" s="43" t="s">
        <v>1235</v>
      </c>
      <c r="AU6" s="328" t="s">
        <v>1263</v>
      </c>
      <c r="AW6" s="542" t="s">
        <v>1479</v>
      </c>
      <c r="AX6" s="543" t="s">
        <v>1479</v>
      </c>
      <c r="AZ6" s="151" t="s">
        <v>1511</v>
      </c>
      <c r="BA6" s="235" t="s">
        <v>1517</v>
      </c>
    </row>
    <row r="7" spans="1:53" ht="66.75" customHeight="1">
      <c r="A7" s="5" t="s">
        <v>955</v>
      </c>
      <c r="B7" s="43">
        <v>2005</v>
      </c>
      <c r="E7" s="148" t="s">
        <v>1040</v>
      </c>
      <c r="F7" s="152"/>
      <c r="G7" s="148" t="s">
        <v>1104</v>
      </c>
      <c r="H7" s="148" t="s">
        <v>1106</v>
      </c>
      <c r="I7" s="148" t="s">
        <v>918</v>
      </c>
      <c r="J7" s="148" t="s">
        <v>1133</v>
      </c>
      <c r="N7" s="153" t="s">
        <v>1138</v>
      </c>
      <c r="O7" s="148" t="s">
        <v>1216</v>
      </c>
      <c r="U7" s="233" t="s">
        <v>934</v>
      </c>
      <c r="V7" s="244" t="s">
        <v>918</v>
      </c>
      <c r="W7" s="246"/>
      <c r="X7" s="189">
        <v>66666</v>
      </c>
      <c r="Y7" s="43"/>
      <c r="Z7" s="310"/>
      <c r="AA7" s="325"/>
      <c r="AH7" s="148" t="s">
        <v>1192</v>
      </c>
      <c r="AK7" s="148" t="s">
        <v>1202</v>
      </c>
      <c r="AM7" s="148" t="s">
        <v>1212</v>
      </c>
      <c r="AP7" s="634" t="s">
        <v>1235</v>
      </c>
      <c r="AQ7" s="43"/>
      <c r="AU7" s="328" t="s">
        <v>1264</v>
      </c>
      <c r="AW7" s="542" t="s">
        <v>1480</v>
      </c>
      <c r="AX7" s="543" t="s">
        <v>1480</v>
      </c>
    </row>
    <row r="8" spans="1:53" ht="66.75" customHeight="1">
      <c r="A8" s="5" t="s">
        <v>956</v>
      </c>
      <c r="B8" s="43">
        <v>2006</v>
      </c>
      <c r="E8" s="148" t="s">
        <v>1041</v>
      </c>
      <c r="F8" s="152"/>
      <c r="G8" s="148" t="s">
        <v>1105</v>
      </c>
      <c r="H8" s="148" t="s">
        <v>1112</v>
      </c>
      <c r="I8" s="148" t="s">
        <v>1032</v>
      </c>
      <c r="J8" s="148" t="s">
        <v>1129</v>
      </c>
      <c r="N8" s="154" t="s">
        <v>1139</v>
      </c>
      <c r="O8" s="148" t="s">
        <v>1222</v>
      </c>
      <c r="V8" s="244" t="s">
        <v>1032</v>
      </c>
      <c r="W8" s="246"/>
      <c r="X8" s="189">
        <v>77777</v>
      </c>
      <c r="Y8" s="43"/>
      <c r="Z8" s="310"/>
      <c r="AA8" s="325"/>
      <c r="AK8" s="148" t="s">
        <v>1203</v>
      </c>
      <c r="AP8" s="246"/>
      <c r="AU8" s="328" t="s">
        <v>1265</v>
      </c>
      <c r="AW8" s="542" t="s">
        <v>1481</v>
      </c>
      <c r="AX8" s="543" t="s">
        <v>1481</v>
      </c>
    </row>
    <row r="9" spans="1:53" ht="66.75" customHeight="1">
      <c r="A9" s="5" t="s">
        <v>957</v>
      </c>
      <c r="B9" s="43">
        <v>2007</v>
      </c>
      <c r="E9" s="148" t="s">
        <v>1042</v>
      </c>
      <c r="F9" s="152"/>
      <c r="G9" s="148" t="s">
        <v>1112</v>
      </c>
      <c r="I9" s="148" t="s">
        <v>1033</v>
      </c>
      <c r="O9" s="148" t="s">
        <v>1217</v>
      </c>
      <c r="V9" s="244" t="s">
        <v>1033</v>
      </c>
      <c r="W9" s="246"/>
      <c r="X9" s="189">
        <v>8888</v>
      </c>
      <c r="Y9" s="43"/>
      <c r="Z9" s="310">
        <v>1</v>
      </c>
      <c r="AA9" s="325"/>
      <c r="AK9" s="148" t="s">
        <v>1204</v>
      </c>
      <c r="AP9" s="246"/>
      <c r="AW9" s="542" t="s">
        <v>1482</v>
      </c>
      <c r="AX9" s="543" t="s">
        <v>1482</v>
      </c>
    </row>
    <row r="10" spans="1:53" ht="66.75" customHeight="1">
      <c r="A10" s="5" t="s">
        <v>958</v>
      </c>
      <c r="B10" s="43">
        <v>2008</v>
      </c>
      <c r="E10" s="148" t="s">
        <v>1043</v>
      </c>
      <c r="F10" s="152"/>
      <c r="I10" s="148" t="s">
        <v>1057</v>
      </c>
      <c r="O10" s="148" t="s">
        <v>1218</v>
      </c>
      <c r="V10" s="244" t="s">
        <v>1057</v>
      </c>
      <c r="W10" s="246"/>
      <c r="X10" s="324" t="s">
        <v>1235</v>
      </c>
      <c r="Y10" s="43" t="s">
        <v>1242</v>
      </c>
      <c r="Z10" s="310"/>
      <c r="AP10" s="246"/>
      <c r="AW10" s="542" t="s">
        <v>1483</v>
      </c>
      <c r="AX10" s="543" t="s">
        <v>1483</v>
      </c>
    </row>
    <row r="11" spans="1:53" ht="66.75" customHeight="1">
      <c r="A11" s="5" t="s">
        <v>959</v>
      </c>
      <c r="B11" s="43">
        <v>2009</v>
      </c>
      <c r="E11" s="148" t="s">
        <v>1044</v>
      </c>
      <c r="F11" s="152"/>
      <c r="I11" s="148" t="s">
        <v>1058</v>
      </c>
      <c r="O11" s="148" t="s">
        <v>1192</v>
      </c>
      <c r="V11" s="244" t="s">
        <v>1058</v>
      </c>
      <c r="W11" s="241"/>
      <c r="X11" s="324" t="s">
        <v>1236</v>
      </c>
      <c r="Y11" s="43" t="s">
        <v>1243</v>
      </c>
      <c r="Z11" s="310"/>
      <c r="AP11" s="246"/>
      <c r="AW11" s="542" t="s">
        <v>1484</v>
      </c>
      <c r="AX11" s="543" t="s">
        <v>1484</v>
      </c>
    </row>
    <row r="12" spans="1:53" ht="33.75">
      <c r="A12" s="5" t="s">
        <v>914</v>
      </c>
      <c r="B12" s="43">
        <v>2010</v>
      </c>
      <c r="E12" s="148" t="s">
        <v>1045</v>
      </c>
      <c r="F12" s="152"/>
      <c r="G12" s="155" t="s">
        <v>1141</v>
      </c>
      <c r="H12" s="155" t="s">
        <v>1109</v>
      </c>
      <c r="I12" s="148" t="s">
        <v>1059</v>
      </c>
      <c r="O12" s="156" t="s">
        <v>1223</v>
      </c>
      <c r="AW12" s="542" t="s">
        <v>1058</v>
      </c>
      <c r="AX12" s="543" t="s">
        <v>1058</v>
      </c>
    </row>
    <row r="13" spans="1:53" ht="22.5">
      <c r="A13" s="5" t="s">
        <v>960</v>
      </c>
      <c r="B13" s="43">
        <v>2011</v>
      </c>
      <c r="E13" s="148" t="s">
        <v>1046</v>
      </c>
      <c r="F13" s="152"/>
      <c r="G13" s="148" t="s">
        <v>1110</v>
      </c>
      <c r="H13" s="148" t="s">
        <v>1111</v>
      </c>
      <c r="I13" s="148" t="s">
        <v>1060</v>
      </c>
      <c r="O13" s="156" t="s">
        <v>1204</v>
      </c>
      <c r="AW13" s="542" t="s">
        <v>1059</v>
      </c>
      <c r="AX13" s="543" t="s">
        <v>1059</v>
      </c>
    </row>
    <row r="14" spans="1:53" ht="21" customHeight="1">
      <c r="A14" s="5" t="s">
        <v>915</v>
      </c>
      <c r="B14" s="43">
        <v>2012</v>
      </c>
      <c r="G14" s="148" t="s">
        <v>1112</v>
      </c>
      <c r="H14" s="148" t="s">
        <v>1112</v>
      </c>
      <c r="I14" s="148" t="s">
        <v>1061</v>
      </c>
      <c r="N14" s="99" t="s">
        <v>1165</v>
      </c>
      <c r="AW14" s="542" t="s">
        <v>1060</v>
      </c>
      <c r="AX14" s="543" t="s">
        <v>1060</v>
      </c>
    </row>
    <row r="15" spans="1:53" ht="21" customHeight="1">
      <c r="A15" s="5" t="s">
        <v>1339</v>
      </c>
      <c r="B15" s="43">
        <v>2013</v>
      </c>
      <c r="I15" s="148" t="s">
        <v>1062</v>
      </c>
      <c r="N15" s="232" t="s">
        <v>1173</v>
      </c>
      <c r="AW15" s="542" t="s">
        <v>1061</v>
      </c>
      <c r="AX15" s="543" t="s">
        <v>1061</v>
      </c>
    </row>
    <row r="16" spans="1:53" ht="21" customHeight="1">
      <c r="A16" s="5" t="s">
        <v>961</v>
      </c>
      <c r="B16" s="43">
        <v>2014</v>
      </c>
      <c r="I16" s="148" t="s">
        <v>1063</v>
      </c>
      <c r="N16" s="232" t="s">
        <v>1172</v>
      </c>
      <c r="AW16" s="542" t="s">
        <v>1062</v>
      </c>
      <c r="AX16" s="543" t="s">
        <v>1062</v>
      </c>
    </row>
    <row r="17" spans="1:50" ht="21" customHeight="1">
      <c r="A17" s="5" t="s">
        <v>962</v>
      </c>
      <c r="B17" s="43">
        <v>2015</v>
      </c>
      <c r="I17" s="148" t="s">
        <v>1064</v>
      </c>
      <c r="N17" s="232" t="s">
        <v>1171</v>
      </c>
      <c r="X17" s="324"/>
      <c r="AW17" s="542" t="s">
        <v>1063</v>
      </c>
      <c r="AX17" s="543" t="s">
        <v>1063</v>
      </c>
    </row>
    <row r="18" spans="1:50" ht="21" customHeight="1">
      <c r="A18" s="5" t="s">
        <v>963</v>
      </c>
      <c r="B18" s="43">
        <v>2016</v>
      </c>
      <c r="I18" s="148" t="s">
        <v>1065</v>
      </c>
      <c r="N18" s="232" t="s">
        <v>1170</v>
      </c>
      <c r="X18" s="324"/>
      <c r="AW18" s="542" t="s">
        <v>1064</v>
      </c>
      <c r="AX18" s="543" t="s">
        <v>1064</v>
      </c>
    </row>
    <row r="19" spans="1:50" ht="21" customHeight="1">
      <c r="A19" s="5" t="s">
        <v>964</v>
      </c>
      <c r="B19" s="43">
        <v>2017</v>
      </c>
      <c r="I19" s="148" t="s">
        <v>1066</v>
      </c>
      <c r="N19" s="232" t="s">
        <v>1169</v>
      </c>
      <c r="X19" s="324"/>
      <c r="AW19" s="542" t="s">
        <v>1065</v>
      </c>
      <c r="AX19" s="543" t="s">
        <v>1065</v>
      </c>
    </row>
    <row r="20" spans="1:50" ht="21" customHeight="1">
      <c r="A20" s="5" t="s">
        <v>965</v>
      </c>
      <c r="B20" s="43">
        <v>2018</v>
      </c>
      <c r="I20" s="148" t="s">
        <v>1067</v>
      </c>
      <c r="N20" s="232" t="s">
        <v>1168</v>
      </c>
      <c r="AW20" s="542" t="s">
        <v>1066</v>
      </c>
      <c r="AX20" s="543" t="s">
        <v>1066</v>
      </c>
    </row>
    <row r="21" spans="1:50" ht="21" customHeight="1">
      <c r="A21" s="5" t="s">
        <v>966</v>
      </c>
      <c r="B21" s="43">
        <v>2019</v>
      </c>
      <c r="I21" s="148" t="s">
        <v>1068</v>
      </c>
      <c r="N21" s="232" t="s">
        <v>1167</v>
      </c>
      <c r="AW21" s="542" t="s">
        <v>1067</v>
      </c>
      <c r="AX21" s="543" t="s">
        <v>1067</v>
      </c>
    </row>
    <row r="22" spans="1:50" ht="21" customHeight="1">
      <c r="A22" s="5" t="s">
        <v>967</v>
      </c>
      <c r="B22" s="43">
        <v>2020</v>
      </c>
      <c r="N22" s="232" t="s">
        <v>1166</v>
      </c>
      <c r="AW22" s="542" t="s">
        <v>1068</v>
      </c>
      <c r="AX22" s="543" t="s">
        <v>1068</v>
      </c>
    </row>
    <row r="23" spans="1:50" ht="21" customHeight="1">
      <c r="A23" s="5" t="s">
        <v>968</v>
      </c>
      <c r="B23" s="43">
        <v>2021</v>
      </c>
      <c r="AW23" s="542" t="s">
        <v>1485</v>
      </c>
      <c r="AX23" s="543" t="s">
        <v>1485</v>
      </c>
    </row>
    <row r="24" spans="1:50" ht="21" customHeight="1">
      <c r="A24" s="5" t="s">
        <v>969</v>
      </c>
      <c r="B24" s="43">
        <v>2022</v>
      </c>
      <c r="AW24" s="542" t="s">
        <v>1486</v>
      </c>
      <c r="AX24" s="543" t="s">
        <v>1486</v>
      </c>
    </row>
    <row r="25" spans="1:50">
      <c r="A25" s="5" t="s">
        <v>970</v>
      </c>
      <c r="B25" s="43">
        <v>2023</v>
      </c>
      <c r="AW25" s="542" t="s">
        <v>1487</v>
      </c>
      <c r="AX25" s="543" t="s">
        <v>1487</v>
      </c>
    </row>
    <row r="26" spans="1:50">
      <c r="A26" s="5" t="s">
        <v>971</v>
      </c>
      <c r="B26" s="43">
        <v>2024</v>
      </c>
      <c r="AX26" s="543" t="s">
        <v>1488</v>
      </c>
    </row>
    <row r="27" spans="1:50">
      <c r="A27" s="5" t="s">
        <v>972</v>
      </c>
      <c r="B27" s="43">
        <v>2025</v>
      </c>
      <c r="AX27" s="543" t="s">
        <v>1489</v>
      </c>
    </row>
    <row r="28" spans="1:50">
      <c r="A28" s="5" t="s">
        <v>973</v>
      </c>
      <c r="D28" s="394"/>
      <c r="E28" s="395"/>
      <c r="F28" s="395"/>
      <c r="H28" s="396" t="s">
        <v>1302</v>
      </c>
      <c r="AX28" s="543" t="s">
        <v>1490</v>
      </c>
    </row>
    <row r="29" spans="1:50">
      <c r="A29" s="5" t="s">
        <v>974</v>
      </c>
      <c r="D29" s="397" t="s">
        <v>1303</v>
      </c>
      <c r="E29" s="398" t="str">
        <f>IF(periodStart = "","", periodStart)</f>
        <v>01.01.2019</v>
      </c>
      <c r="F29" s="398" t="str">
        <f>IF(periodEnd = "","", periodEnd)</f>
        <v>31.12.2023</v>
      </c>
      <c r="H29" s="399" t="s">
        <v>2552</v>
      </c>
      <c r="AX29" s="543" t="s">
        <v>1491</v>
      </c>
    </row>
    <row r="30" spans="1:50">
      <c r="A30" s="5" t="s">
        <v>975</v>
      </c>
      <c r="D30" s="400"/>
      <c r="E30" s="401"/>
      <c r="F30" s="401"/>
      <c r="AX30" s="543" t="s">
        <v>1492</v>
      </c>
    </row>
    <row r="31" spans="1:50" ht="12.75">
      <c r="A31" s="5" t="s">
        <v>976</v>
      </c>
      <c r="D31" s="394"/>
      <c r="E31" s="395"/>
      <c r="F31" s="395"/>
      <c r="H31" s="402"/>
      <c r="AX31" s="543" t="s">
        <v>1493</v>
      </c>
    </row>
    <row r="32" spans="1:50">
      <c r="A32" s="5" t="s">
        <v>977</v>
      </c>
      <c r="D32" s="397" t="s">
        <v>1304</v>
      </c>
      <c r="E32" s="403"/>
      <c r="F32" s="403"/>
      <c r="H32" s="404" t="s">
        <v>1305</v>
      </c>
      <c r="AX32" s="543" t="s">
        <v>1494</v>
      </c>
    </row>
    <row r="33" spans="1:50">
      <c r="A33" s="5" t="s">
        <v>978</v>
      </c>
      <c r="AX33" s="543" t="s">
        <v>1495</v>
      </c>
    </row>
    <row r="34" spans="1:50">
      <c r="A34" s="5" t="s">
        <v>979</v>
      </c>
      <c r="AX34" s="543" t="s">
        <v>1496</v>
      </c>
    </row>
    <row r="35" spans="1:50">
      <c r="A35" s="5" t="s">
        <v>980</v>
      </c>
      <c r="AX35" s="543" t="s">
        <v>1497</v>
      </c>
    </row>
    <row r="36" spans="1:50">
      <c r="A36" s="5" t="s">
        <v>944</v>
      </c>
      <c r="AX36" s="543" t="s">
        <v>1498</v>
      </c>
    </row>
    <row r="37" spans="1:50">
      <c r="A37" s="5" t="s">
        <v>945</v>
      </c>
      <c r="AX37" s="543" t="s">
        <v>1499</v>
      </c>
    </row>
    <row r="38" spans="1:50">
      <c r="A38" s="5" t="s">
        <v>946</v>
      </c>
      <c r="AX38" s="543" t="s">
        <v>1500</v>
      </c>
    </row>
    <row r="39" spans="1:50">
      <c r="A39" s="5" t="s">
        <v>947</v>
      </c>
      <c r="AX39" s="543" t="s">
        <v>1448</v>
      </c>
    </row>
    <row r="40" spans="1:50">
      <c r="A40" s="5" t="s">
        <v>948</v>
      </c>
      <c r="AX40" s="543" t="s">
        <v>1449</v>
      </c>
    </row>
    <row r="41" spans="1:50">
      <c r="A41" s="5" t="s">
        <v>949</v>
      </c>
      <c r="AX41" s="543" t="s">
        <v>1450</v>
      </c>
    </row>
    <row r="42" spans="1:50">
      <c r="A42" s="5" t="s">
        <v>981</v>
      </c>
      <c r="AX42" s="543" t="s">
        <v>1451</v>
      </c>
    </row>
    <row r="43" spans="1:50">
      <c r="A43" s="5" t="s">
        <v>982</v>
      </c>
      <c r="AX43" s="543" t="s">
        <v>1452</v>
      </c>
    </row>
    <row r="44" spans="1:50">
      <c r="A44" s="5" t="s">
        <v>983</v>
      </c>
      <c r="AX44" s="543" t="s">
        <v>1453</v>
      </c>
    </row>
    <row r="45" spans="1:50">
      <c r="A45" s="5" t="s">
        <v>984</v>
      </c>
      <c r="AX45" s="543" t="s">
        <v>1454</v>
      </c>
    </row>
    <row r="46" spans="1:50">
      <c r="A46" s="5" t="s">
        <v>985</v>
      </c>
      <c r="AX46" s="543" t="s">
        <v>1455</v>
      </c>
    </row>
    <row r="47" spans="1:50">
      <c r="A47" s="5" t="s">
        <v>1006</v>
      </c>
      <c r="AX47" s="543" t="s">
        <v>1456</v>
      </c>
    </row>
    <row r="48" spans="1:50">
      <c r="A48" s="5" t="s">
        <v>1007</v>
      </c>
      <c r="AX48" s="543" t="s">
        <v>1457</v>
      </c>
    </row>
    <row r="49" spans="1:50">
      <c r="A49" s="5" t="s">
        <v>1008</v>
      </c>
      <c r="AX49" s="543" t="s">
        <v>1458</v>
      </c>
    </row>
    <row r="50" spans="1:50">
      <c r="A50" s="5" t="s">
        <v>986</v>
      </c>
      <c r="AX50" s="543" t="s">
        <v>1459</v>
      </c>
    </row>
    <row r="51" spans="1:50">
      <c r="A51" s="5" t="s">
        <v>987</v>
      </c>
      <c r="AX51" s="543" t="s">
        <v>1460</v>
      </c>
    </row>
    <row r="52" spans="1:50">
      <c r="A52" s="5" t="s">
        <v>988</v>
      </c>
      <c r="AX52" s="543" t="s">
        <v>1461</v>
      </c>
    </row>
    <row r="53" spans="1:50">
      <c r="A53" s="5" t="s">
        <v>989</v>
      </c>
      <c r="AX53" s="543" t="s">
        <v>1462</v>
      </c>
    </row>
    <row r="54" spans="1:50">
      <c r="A54" s="5" t="s">
        <v>990</v>
      </c>
      <c r="AX54" s="543" t="s">
        <v>1463</v>
      </c>
    </row>
    <row r="55" spans="1:50">
      <c r="A55" s="5" t="s">
        <v>991</v>
      </c>
      <c r="AX55" s="543" t="s">
        <v>1464</v>
      </c>
    </row>
    <row r="56" spans="1:50">
      <c r="A56" s="5" t="s">
        <v>992</v>
      </c>
      <c r="AX56" s="543" t="s">
        <v>1465</v>
      </c>
    </row>
    <row r="57" spans="1:50">
      <c r="A57" s="5" t="s">
        <v>1270</v>
      </c>
      <c r="AX57" s="543" t="s">
        <v>1466</v>
      </c>
    </row>
    <row r="58" spans="1:50">
      <c r="A58" s="5" t="s">
        <v>993</v>
      </c>
      <c r="AX58" s="543" t="s">
        <v>1467</v>
      </c>
    </row>
    <row r="59" spans="1:50">
      <c r="A59" s="5" t="s">
        <v>994</v>
      </c>
      <c r="AX59" s="543" t="s">
        <v>1468</v>
      </c>
    </row>
    <row r="60" spans="1:50">
      <c r="A60" s="5" t="s">
        <v>995</v>
      </c>
      <c r="AX60" s="543" t="s">
        <v>1469</v>
      </c>
    </row>
    <row r="61" spans="1:50">
      <c r="A61" s="5" t="s">
        <v>996</v>
      </c>
      <c r="AX61" s="543" t="s">
        <v>1470</v>
      </c>
    </row>
    <row r="62" spans="1:50">
      <c r="A62" s="5" t="s">
        <v>939</v>
      </c>
    </row>
    <row r="63" spans="1:50">
      <c r="A63" s="5" t="s">
        <v>997</v>
      </c>
    </row>
    <row r="64" spans="1:50">
      <c r="A64" s="5" t="s">
        <v>998</v>
      </c>
    </row>
    <row r="65" spans="1:1">
      <c r="A65" s="5" t="s">
        <v>999</v>
      </c>
    </row>
    <row r="66" spans="1:1">
      <c r="A66" s="5" t="s">
        <v>1000</v>
      </c>
    </row>
    <row r="67" spans="1:1">
      <c r="A67" s="5" t="s">
        <v>1001</v>
      </c>
    </row>
    <row r="68" spans="1:1">
      <c r="A68" s="5" t="s">
        <v>1002</v>
      </c>
    </row>
    <row r="69" spans="1:1">
      <c r="A69" s="5" t="s">
        <v>1003</v>
      </c>
    </row>
    <row r="70" spans="1:1">
      <c r="A70" s="5" t="s">
        <v>1004</v>
      </c>
    </row>
    <row r="71" spans="1:1">
      <c r="A71" s="5" t="s">
        <v>1005</v>
      </c>
    </row>
    <row r="72" spans="1:1">
      <c r="A72" s="5" t="s">
        <v>1009</v>
      </c>
    </row>
    <row r="73" spans="1:1">
      <c r="A73" s="5" t="s">
        <v>1010</v>
      </c>
    </row>
    <row r="74" spans="1:1">
      <c r="A74" s="5" t="s">
        <v>1011</v>
      </c>
    </row>
    <row r="75" spans="1:1">
      <c r="A75" s="5" t="s">
        <v>1012</v>
      </c>
    </row>
    <row r="76" spans="1:1">
      <c r="A76" s="5" t="s">
        <v>1013</v>
      </c>
    </row>
    <row r="77" spans="1:1">
      <c r="A77" s="5" t="s">
        <v>1014</v>
      </c>
    </row>
    <row r="78" spans="1:1">
      <c r="A78" s="5" t="s">
        <v>1015</v>
      </c>
    </row>
    <row r="79" spans="1:1">
      <c r="A79" s="5" t="s">
        <v>943</v>
      </c>
    </row>
    <row r="80" spans="1:1">
      <c r="A80" s="5" t="s">
        <v>1016</v>
      </c>
    </row>
    <row r="81" spans="1:1">
      <c r="A81" s="5" t="s">
        <v>1017</v>
      </c>
    </row>
    <row r="82" spans="1:1">
      <c r="A82" s="5" t="s">
        <v>1018</v>
      </c>
    </row>
    <row r="83" spans="1:1">
      <c r="A83" s="5" t="s">
        <v>893</v>
      </c>
    </row>
    <row r="84" spans="1:1">
      <c r="A84" s="5" t="s">
        <v>894</v>
      </c>
    </row>
    <row r="85" spans="1:1">
      <c r="A85" s="5" t="s">
        <v>895</v>
      </c>
    </row>
    <row r="86" spans="1:1">
      <c r="A86" s="5" t="s">
        <v>896</v>
      </c>
    </row>
    <row r="87" spans="1:1">
      <c r="A87" s="5" t="s">
        <v>897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909</v>
      </c>
    </row>
    <row r="2" spans="2:4" ht="90">
      <c r="B2" s="52" t="s">
        <v>1425</v>
      </c>
    </row>
    <row r="3" spans="2:4" ht="67.5">
      <c r="B3" s="52" t="s">
        <v>1279</v>
      </c>
    </row>
    <row r="4" spans="2:4" ht="33.75">
      <c r="B4" s="52" t="s">
        <v>72</v>
      </c>
    </row>
    <row r="5" spans="2:4">
      <c r="B5" s="52" t="s">
        <v>1072</v>
      </c>
    </row>
    <row r="6" spans="2:4" ht="22.5">
      <c r="B6" s="52" t="s">
        <v>1116</v>
      </c>
    </row>
    <row r="7" spans="2:4" ht="22.5">
      <c r="B7" s="52" t="s">
        <v>1117</v>
      </c>
    </row>
    <row r="8" spans="2:4" ht="22.5">
      <c r="B8" s="52" t="s">
        <v>1118</v>
      </c>
    </row>
    <row r="9" spans="2:4" ht="22.5">
      <c r="B9" s="52" t="s">
        <v>1426</v>
      </c>
    </row>
    <row r="10" spans="2:4" ht="56.25">
      <c r="B10" s="52" t="s">
        <v>73</v>
      </c>
    </row>
    <row r="11" spans="2:4" ht="12.75">
      <c r="B11" s="333" t="s">
        <v>1275</v>
      </c>
    </row>
    <row r="12" spans="2:4">
      <c r="B12" s="50" t="s">
        <v>1031</v>
      </c>
    </row>
    <row r="13" spans="2:4" ht="22.5">
      <c r="B13" s="52" t="s">
        <v>1047</v>
      </c>
    </row>
    <row r="14" spans="2:4" ht="67.5">
      <c r="B14" s="52" t="s">
        <v>1100</v>
      </c>
    </row>
    <row r="15" spans="2:4" ht="22.5">
      <c r="B15" s="52" t="s">
        <v>1080</v>
      </c>
    </row>
    <row r="16" spans="2:4">
      <c r="B16" s="50" t="s">
        <v>1056</v>
      </c>
      <c r="D16" s="93"/>
    </row>
    <row r="17" spans="1:2" ht="33.75">
      <c r="B17" s="52" t="s">
        <v>1114</v>
      </c>
    </row>
    <row r="18" spans="1:2" ht="33.75">
      <c r="B18" s="52" t="s">
        <v>1115</v>
      </c>
    </row>
    <row r="19" spans="1:2">
      <c r="B19" s="52" t="s">
        <v>1101</v>
      </c>
    </row>
    <row r="20" spans="1:2" ht="33.75">
      <c r="B20" s="52" t="s">
        <v>1142</v>
      </c>
    </row>
    <row r="21" spans="1:2">
      <c r="B21" s="50" t="s">
        <v>1069</v>
      </c>
    </row>
    <row r="22" spans="1:2">
      <c r="B22" s="52" t="s">
        <v>1071</v>
      </c>
    </row>
    <row r="24" spans="1:2" ht="22.5">
      <c r="B24" s="335" t="s">
        <v>1227</v>
      </c>
    </row>
    <row r="26" spans="1:2">
      <c r="B26" s="50" t="s">
        <v>1182</v>
      </c>
    </row>
    <row r="27" spans="1:2" ht="22.5">
      <c r="B27" s="334" t="s">
        <v>1390</v>
      </c>
    </row>
    <row r="28" spans="1:2">
      <c r="B28" s="334" t="s">
        <v>1389</v>
      </c>
    </row>
    <row r="29" spans="1:2">
      <c r="B29" s="439" t="s">
        <v>1276</v>
      </c>
    </row>
    <row r="30" spans="1:2" ht="22.5">
      <c r="B30" s="334" t="s">
        <v>1277</v>
      </c>
    </row>
    <row r="32" spans="1:2">
      <c r="A32" s="405"/>
      <c r="B32" s="406" t="s">
        <v>1332</v>
      </c>
    </row>
    <row r="33" spans="1:2" ht="14.25">
      <c r="A33" s="407">
        <v>1</v>
      </c>
      <c r="B33" s="408" t="s">
        <v>1333</v>
      </c>
    </row>
    <row r="34" spans="1:2" ht="14.25">
      <c r="A34" s="407">
        <v>2</v>
      </c>
      <c r="B34" s="408" t="s">
        <v>1334</v>
      </c>
    </row>
    <row r="35" spans="1:2">
      <c r="B35" s="406" t="s">
        <v>1335</v>
      </c>
    </row>
    <row r="36" spans="1:2">
      <c r="B36" s="408" t="s">
        <v>1336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workbookViewId="0"/>
  </sheetViews>
  <sheetFormatPr defaultRowHeight="11.25"/>
  <cols>
    <col min="1" max="16384" width="9.140625" style="228"/>
  </cols>
  <sheetData>
    <row r="1" spans="1:1">
      <c r="A1" s="256"/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C4" workbookViewId="0">
      <selection activeCell="R21" sqref="R21"/>
    </sheetView>
  </sheetViews>
  <sheetFormatPr defaultRowHeight="11.25"/>
  <cols>
    <col min="1" max="2" width="3.7109375" style="312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1"/>
    </row>
    <row r="2" spans="1:20" hidden="1"/>
    <row r="3" spans="1:20" hidden="1"/>
    <row r="4" spans="1:20" ht="3" customHeight="1"/>
    <row r="5" spans="1:20" s="124" customFormat="1" ht="24.95" customHeight="1">
      <c r="A5" s="313"/>
      <c r="B5" s="313"/>
      <c r="D5" s="669" t="s">
        <v>1278</v>
      </c>
      <c r="E5" s="670"/>
      <c r="F5" s="670"/>
      <c r="G5" s="670"/>
      <c r="H5" s="670"/>
      <c r="I5" s="670"/>
      <c r="J5" s="671"/>
      <c r="K5" s="584"/>
      <c r="L5" s="231"/>
      <c r="M5" s="231"/>
      <c r="N5" s="231"/>
      <c r="O5" s="231"/>
      <c r="P5" s="231"/>
      <c r="Q5" s="231"/>
      <c r="R5" s="231"/>
      <c r="S5" s="231"/>
    </row>
    <row r="6" spans="1:20" s="184" customFormat="1" hidden="1">
      <c r="A6" s="444"/>
      <c r="B6" s="444"/>
      <c r="D6" s="699"/>
      <c r="E6" s="700"/>
      <c r="F6" s="700"/>
      <c r="G6" s="700"/>
      <c r="H6" s="700"/>
      <c r="I6" s="700"/>
      <c r="J6" s="701"/>
    </row>
    <row r="7" spans="1:20" s="184" customFormat="1" hidden="1">
      <c r="A7" s="444"/>
      <c r="B7" s="444"/>
      <c r="E7" s="695"/>
      <c r="F7" s="695"/>
      <c r="G7" s="697"/>
      <c r="H7" s="697"/>
      <c r="I7" s="697"/>
      <c r="J7" s="697"/>
    </row>
    <row r="8" spans="1:20" s="184" customFormat="1" hidden="1">
      <c r="A8" s="444"/>
      <c r="B8" s="444"/>
      <c r="E8" s="695"/>
      <c r="F8" s="695"/>
      <c r="G8" s="697"/>
      <c r="H8" s="697"/>
      <c r="I8" s="697"/>
      <c r="J8" s="697"/>
    </row>
    <row r="9" spans="1:20" s="184" customFormat="1" hidden="1">
      <c r="A9" s="444"/>
      <c r="B9" s="444"/>
      <c r="E9" s="695"/>
      <c r="F9" s="695"/>
      <c r="G9" s="697"/>
      <c r="H9" s="697"/>
      <c r="I9" s="697"/>
      <c r="J9" s="697"/>
    </row>
    <row r="10" spans="1:20" s="184" customFormat="1" hidden="1">
      <c r="A10" s="444"/>
      <c r="B10" s="444"/>
      <c r="E10" s="695"/>
      <c r="F10" s="695"/>
      <c r="G10" s="697"/>
      <c r="H10" s="697"/>
      <c r="I10" s="697"/>
      <c r="J10" s="697"/>
    </row>
    <row r="11" spans="1:20" s="184" customFormat="1" hidden="1">
      <c r="A11" s="444"/>
      <c r="B11" s="444"/>
      <c r="D11" s="166"/>
      <c r="E11" s="695"/>
      <c r="F11" s="695"/>
      <c r="G11" s="167"/>
      <c r="H11" s="211"/>
      <c r="I11" s="211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4"/>
      <c r="B12" s="444"/>
      <c r="E12" s="695"/>
      <c r="F12" s="695"/>
      <c r="G12" s="167"/>
      <c r="H12" s="211"/>
      <c r="I12" s="211"/>
      <c r="J12" s="210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4"/>
      <c r="B13" s="444"/>
      <c r="E13" s="698"/>
      <c r="F13" s="698"/>
      <c r="G13" s="251"/>
      <c r="H13" s="211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4"/>
      <c r="B14" s="444"/>
    </row>
    <row r="15" spans="1:20" hidden="1"/>
    <row r="16" spans="1:20" s="124" customFormat="1" ht="3" customHeight="1">
      <c r="A16" s="313"/>
      <c r="B16" s="313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168"/>
    </row>
    <row r="17" spans="1:20" ht="27" customHeight="1">
      <c r="D17" s="694" t="s">
        <v>941</v>
      </c>
      <c r="E17" s="694" t="s">
        <v>1146</v>
      </c>
      <c r="F17" s="694" t="s">
        <v>929</v>
      </c>
      <c r="G17" s="694" t="s">
        <v>1337</v>
      </c>
      <c r="H17" s="694" t="s">
        <v>941</v>
      </c>
      <c r="I17" s="694"/>
      <c r="J17" s="694" t="s">
        <v>869</v>
      </c>
      <c r="K17" s="696" t="s">
        <v>1398</v>
      </c>
      <c r="L17" s="696"/>
      <c r="M17" s="696"/>
      <c r="N17" s="696"/>
      <c r="O17" s="696" t="s">
        <v>1397</v>
      </c>
      <c r="P17" s="696"/>
      <c r="Q17" s="696"/>
      <c r="R17" s="696"/>
      <c r="S17" s="694" t="s">
        <v>1093</v>
      </c>
    </row>
    <row r="18" spans="1:20" ht="30.75" customHeight="1">
      <c r="D18" s="694"/>
      <c r="E18" s="694"/>
      <c r="F18" s="694"/>
      <c r="G18" s="694"/>
      <c r="H18" s="694"/>
      <c r="I18" s="694"/>
      <c r="J18" s="694"/>
      <c r="K18" s="118" t="s">
        <v>1149</v>
      </c>
      <c r="L18" s="694" t="s">
        <v>941</v>
      </c>
      <c r="M18" s="694"/>
      <c r="N18" s="118" t="s">
        <v>1079</v>
      </c>
      <c r="O18" s="118" t="s">
        <v>1149</v>
      </c>
      <c r="P18" s="694" t="s">
        <v>941</v>
      </c>
      <c r="Q18" s="694"/>
      <c r="R18" s="118" t="s">
        <v>1079</v>
      </c>
      <c r="S18" s="694"/>
    </row>
    <row r="19" spans="1:20" s="538" customFormat="1" ht="12" customHeight="1">
      <c r="A19" s="537"/>
      <c r="B19" s="537"/>
      <c r="D19" s="41" t="s">
        <v>942</v>
      </c>
      <c r="E19" s="41" t="s">
        <v>898</v>
      </c>
      <c r="F19" s="41" t="s">
        <v>899</v>
      </c>
      <c r="G19" s="41" t="s">
        <v>900</v>
      </c>
      <c r="H19" s="676" t="s">
        <v>917</v>
      </c>
      <c r="I19" s="676"/>
      <c r="J19" s="41" t="s">
        <v>918</v>
      </c>
      <c r="K19" s="41" t="s">
        <v>1032</v>
      </c>
      <c r="L19" s="676" t="s">
        <v>1033</v>
      </c>
      <c r="M19" s="676"/>
      <c r="N19" s="41" t="s">
        <v>1057</v>
      </c>
      <c r="O19" s="41" t="s">
        <v>1058</v>
      </c>
      <c r="P19" s="676" t="s">
        <v>1059</v>
      </c>
      <c r="Q19" s="676"/>
      <c r="R19" s="41" t="s">
        <v>1060</v>
      </c>
      <c r="S19" s="41" t="s">
        <v>1061</v>
      </c>
    </row>
    <row r="20" spans="1:20" ht="14.25" hidden="1">
      <c r="C20" s="438"/>
      <c r="D20" s="482">
        <v>0</v>
      </c>
      <c r="E20" s="533"/>
      <c r="F20" s="533"/>
      <c r="G20" s="126"/>
      <c r="H20" s="534"/>
      <c r="I20" s="534"/>
      <c r="J20" s="330"/>
      <c r="K20" s="126"/>
      <c r="L20" s="330"/>
      <c r="M20" s="330"/>
      <c r="N20" s="535"/>
      <c r="O20" s="126"/>
      <c r="P20" s="330"/>
      <c r="Q20" s="330"/>
      <c r="R20" s="536"/>
      <c r="S20" s="126"/>
      <c r="T20" s="230"/>
    </row>
    <row r="21" spans="1:20" ht="90" customHeight="1">
      <c r="A21" s="307">
        <v>4</v>
      </c>
      <c r="B21" s="103"/>
      <c r="C21" s="438"/>
      <c r="D21" s="683">
        <v>1</v>
      </c>
      <c r="E21" s="687" t="s">
        <v>1237</v>
      </c>
      <c r="F21" s="690" t="s">
        <v>834</v>
      </c>
      <c r="G21" s="693" t="s">
        <v>933</v>
      </c>
      <c r="H21" s="683"/>
      <c r="I21" s="683">
        <v>1</v>
      </c>
      <c r="J21" s="684" t="s">
        <v>1246</v>
      </c>
      <c r="K21" s="677" t="s">
        <v>934</v>
      </c>
      <c r="L21" s="681"/>
      <c r="M21" s="681" t="s">
        <v>942</v>
      </c>
      <c r="N21" s="679"/>
      <c r="O21" s="677" t="s">
        <v>933</v>
      </c>
      <c r="P21" s="330"/>
      <c r="Q21" s="330" t="s">
        <v>942</v>
      </c>
      <c r="R21" s="630" t="s">
        <v>11</v>
      </c>
      <c r="S21" s="436"/>
    </row>
    <row r="22" spans="1:20" ht="17.100000000000001" customHeight="1">
      <c r="A22" s="307"/>
      <c r="B22" s="103"/>
      <c r="C22" s="184"/>
      <c r="D22" s="682"/>
      <c r="E22" s="688"/>
      <c r="F22" s="691"/>
      <c r="G22" s="678"/>
      <c r="H22" s="682"/>
      <c r="I22" s="682"/>
      <c r="J22" s="685"/>
      <c r="K22" s="678"/>
      <c r="L22" s="682"/>
      <c r="M22" s="682"/>
      <c r="N22" s="680"/>
      <c r="O22" s="678"/>
      <c r="P22" s="331"/>
      <c r="Q22" s="122"/>
      <c r="R22" s="122"/>
      <c r="S22" s="123"/>
    </row>
    <row r="23" spans="1:20" ht="15" customHeight="1">
      <c r="A23" s="307"/>
      <c r="B23" s="103"/>
      <c r="C23" s="184"/>
      <c r="D23" s="682"/>
      <c r="E23" s="688"/>
      <c r="F23" s="691"/>
      <c r="G23" s="678"/>
      <c r="H23" s="682"/>
      <c r="I23" s="682"/>
      <c r="J23" s="686"/>
      <c r="K23" s="678"/>
      <c r="L23" s="121"/>
      <c r="M23" s="122"/>
      <c r="N23" s="122"/>
      <c r="O23" s="122"/>
      <c r="P23" s="122"/>
      <c r="Q23" s="122"/>
      <c r="R23" s="122"/>
      <c r="S23" s="123"/>
    </row>
    <row r="24" spans="1:20" ht="15" customHeight="1">
      <c r="A24" s="307"/>
      <c r="B24" s="103"/>
      <c r="C24" s="184"/>
      <c r="D24" s="682"/>
      <c r="E24" s="689"/>
      <c r="F24" s="692"/>
      <c r="G24" s="678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P18:Q18"/>
    <mergeCell ref="L18:M18"/>
    <mergeCell ref="E7:F7"/>
    <mergeCell ref="F17:F18"/>
    <mergeCell ref="E12:F12"/>
    <mergeCell ref="L19:M19"/>
    <mergeCell ref="D21:D24"/>
    <mergeCell ref="E21:E24"/>
    <mergeCell ref="F21:F24"/>
    <mergeCell ref="G21:G24"/>
    <mergeCell ref="H21:H23"/>
    <mergeCell ref="P19:Q19"/>
    <mergeCell ref="O21:O22"/>
    <mergeCell ref="N21:N22"/>
    <mergeCell ref="M21:M22"/>
    <mergeCell ref="I21:I23"/>
    <mergeCell ref="J21:J23"/>
    <mergeCell ref="K21:K23"/>
    <mergeCell ref="L21:L22"/>
    <mergeCell ref="H19:I19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List11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List12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942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/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/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/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39" customHeight="1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/>
      <c r="I13" s="70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254" customFormat="1" ht="18.75">
      <c r="A14" s="706"/>
      <c r="B14" s="706"/>
      <c r="C14" s="706"/>
      <c r="D14" s="475"/>
      <c r="F14" s="471"/>
      <c r="G14" s="163" t="s">
        <v>850</v>
      </c>
      <c r="H14" s="476"/>
      <c r="I14" s="707"/>
      <c r="J14" s="466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s="254" customFormat="1" ht="18.75">
      <c r="A15" s="706"/>
      <c r="B15" s="706"/>
      <c r="C15" s="475"/>
      <c r="D15" s="475"/>
      <c r="F15" s="553"/>
      <c r="G15" s="277" t="s">
        <v>1297</v>
      </c>
      <c r="H15" s="554"/>
      <c r="I15" s="555"/>
      <c r="J15" s="466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s="254" customFormat="1" ht="18.75">
      <c r="A16" s="706"/>
      <c r="B16" s="318"/>
      <c r="C16" s="318"/>
      <c r="D16" s="318"/>
      <c r="F16" s="471"/>
      <c r="G16" s="177" t="s">
        <v>1428</v>
      </c>
      <c r="H16" s="472"/>
      <c r="I16" s="473"/>
      <c r="J16" s="466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s="254" customFormat="1" ht="18.75">
      <c r="A17" s="318"/>
      <c r="B17" s="318"/>
      <c r="C17" s="318"/>
      <c r="D17" s="318"/>
      <c r="F17" s="471"/>
      <c r="G17" s="209" t="s">
        <v>1427</v>
      </c>
      <c r="H17" s="472"/>
      <c r="I17" s="473"/>
      <c r="J17" s="466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s="461" customFormat="1" ht="3" customHeight="1">
      <c r="A18" s="463"/>
      <c r="B18" s="463"/>
      <c r="C18" s="463"/>
      <c r="D18" s="463"/>
      <c r="F18" s="477"/>
      <c r="G18" s="478"/>
      <c r="H18" s="479"/>
      <c r="I18" s="480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</row>
    <row r="19" spans="1:20" s="461" customFormat="1" ht="15" customHeight="1">
      <c r="A19" s="463"/>
      <c r="B19" s="463"/>
      <c r="C19" s="463"/>
      <c r="D19" s="463"/>
      <c r="F19" s="460"/>
      <c r="G19" s="708" t="s">
        <v>1527</v>
      </c>
      <c r="H19" s="708"/>
      <c r="I19" s="342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AI32"/>
  <sheetViews>
    <sheetView showGridLines="0" topLeftCell="I4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7"/>
    <col min="26" max="26" width="11.140625" style="297" customWidth="1"/>
    <col min="27" max="34" width="10.5703125" style="297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02" t="s">
        <v>56</v>
      </c>
      <c r="M5" s="703"/>
      <c r="N5" s="703"/>
      <c r="O5" s="703"/>
      <c r="P5" s="703"/>
      <c r="Q5" s="703"/>
      <c r="R5" s="703"/>
      <c r="S5" s="703"/>
      <c r="T5" s="703"/>
      <c r="U5" s="704"/>
      <c r="V5" s="583"/>
    </row>
    <row r="6" spans="7:34" s="461" customFormat="1" ht="3" customHeight="1">
      <c r="G6" s="462"/>
      <c r="H6" s="462"/>
      <c r="L6" s="460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342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</row>
    <row r="7" spans="7:34" s="461" customFormat="1" ht="22.5">
      <c r="G7" s="462"/>
      <c r="H7" s="462"/>
      <c r="L7" s="460"/>
      <c r="M7" s="61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69"/>
      <c r="O7" s="719" t="str">
        <f>IF(NameOrPr_ch="",IF(NameOrPr="","",NameOrPr),NameOrPr_ch)</f>
        <v>Региональная служба по тарифам Нижегородской области</v>
      </c>
      <c r="P7" s="719"/>
      <c r="Q7" s="719"/>
      <c r="R7" s="719"/>
      <c r="S7" s="719"/>
      <c r="T7" s="719"/>
      <c r="U7" s="719"/>
      <c r="V7" s="719"/>
      <c r="W7" s="622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</row>
    <row r="8" spans="7:34" s="461" customFormat="1" ht="18.75">
      <c r="G8" s="462"/>
      <c r="H8" s="462"/>
      <c r="L8" s="460"/>
      <c r="M8" s="61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69"/>
      <c r="O8" s="719" t="str">
        <f>IF(datePr_ch="",IF(datePr="","",datePr),datePr_ch)</f>
        <v>18.12.2018</v>
      </c>
      <c r="P8" s="719"/>
      <c r="Q8" s="719"/>
      <c r="R8" s="719"/>
      <c r="S8" s="719"/>
      <c r="T8" s="719"/>
      <c r="U8" s="719"/>
      <c r="V8" s="719"/>
      <c r="W8" s="622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</row>
    <row r="9" spans="7:34" s="461" customFormat="1" ht="18.75">
      <c r="G9" s="462"/>
      <c r="H9" s="462"/>
      <c r="L9" s="460"/>
      <c r="M9" s="61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69"/>
      <c r="O9" s="719" t="str">
        <f>IF(numberPr_ch="",IF(numberPr="","",numberPr),numberPr_ch)</f>
        <v>53/65</v>
      </c>
      <c r="P9" s="719"/>
      <c r="Q9" s="719"/>
      <c r="R9" s="719"/>
      <c r="S9" s="719"/>
      <c r="T9" s="719"/>
      <c r="U9" s="719"/>
      <c r="V9" s="719"/>
      <c r="W9" s="622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</row>
    <row r="10" spans="7:34" s="461" customFormat="1" ht="18.75">
      <c r="G10" s="462"/>
      <c r="H10" s="462"/>
      <c r="L10" s="460"/>
      <c r="M10" s="619" t="s">
        <v>1423</v>
      </c>
      <c r="N10" s="469"/>
      <c r="O10" s="719" t="str">
        <f>IF(IstPub_ch="",IF(IstPub="","",IstPub),IstPub_ch)</f>
        <v>Официальный сайт Региональной службы по тарифам Нижегородской области official@rst.kreml.nnov.ru</v>
      </c>
      <c r="P10" s="719"/>
      <c r="Q10" s="719"/>
      <c r="R10" s="719"/>
      <c r="S10" s="719"/>
      <c r="T10" s="719"/>
      <c r="U10" s="719"/>
      <c r="V10" s="719"/>
      <c r="W10" s="622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</row>
    <row r="11" spans="7:34" s="254" customFormat="1" ht="3" hidden="1" customHeight="1">
      <c r="G11" s="253"/>
      <c r="H11" s="253"/>
      <c r="L11" s="695"/>
      <c r="M11" s="695"/>
      <c r="N11" s="210"/>
      <c r="O11" s="287"/>
      <c r="P11" s="287"/>
      <c r="Q11" s="287"/>
      <c r="R11" s="287"/>
      <c r="S11" s="287"/>
      <c r="T11" s="287"/>
      <c r="U11" s="314" t="s">
        <v>1228</v>
      </c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</row>
    <row r="12" spans="7:34" s="254" customFormat="1">
      <c r="G12" s="253"/>
      <c r="H12" s="253"/>
      <c r="L12" s="210"/>
      <c r="M12" s="210"/>
      <c r="N12" s="210"/>
      <c r="O12" s="714"/>
      <c r="P12" s="714"/>
      <c r="Q12" s="714"/>
      <c r="R12" s="714"/>
      <c r="S12" s="714"/>
      <c r="T12" s="714"/>
      <c r="U12" s="714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</row>
    <row r="13" spans="7:34" ht="15" customHeight="1">
      <c r="J13" s="86"/>
      <c r="K13" s="86"/>
      <c r="L13" s="660" t="s">
        <v>1356</v>
      </c>
      <c r="M13" s="660"/>
      <c r="N13" s="660"/>
      <c r="O13" s="660"/>
      <c r="P13" s="660"/>
      <c r="Q13" s="660"/>
      <c r="R13" s="660"/>
      <c r="S13" s="660"/>
      <c r="T13" s="660"/>
      <c r="U13" s="660"/>
      <c r="V13" s="660"/>
      <c r="W13" s="660" t="s">
        <v>1357</v>
      </c>
    </row>
    <row r="14" spans="7:34" ht="15" customHeight="1">
      <c r="J14" s="86"/>
      <c r="K14" s="86"/>
      <c r="L14" s="660" t="s">
        <v>941</v>
      </c>
      <c r="M14" s="660" t="s">
        <v>1271</v>
      </c>
      <c r="N14" s="660"/>
      <c r="O14" s="725" t="s">
        <v>1380</v>
      </c>
      <c r="P14" s="725"/>
      <c r="Q14" s="725"/>
      <c r="R14" s="725"/>
      <c r="S14" s="725"/>
      <c r="T14" s="725"/>
      <c r="U14" s="660" t="s">
        <v>1190</v>
      </c>
      <c r="V14" s="724" t="s">
        <v>1124</v>
      </c>
      <c r="W14" s="660"/>
    </row>
    <row r="15" spans="7:34" ht="14.25" customHeight="1">
      <c r="J15" s="86"/>
      <c r="K15" s="86"/>
      <c r="L15" s="660"/>
      <c r="M15" s="660"/>
      <c r="N15" s="660"/>
      <c r="O15" s="250" t="s">
        <v>1381</v>
      </c>
      <c r="P15" s="715" t="s">
        <v>1120</v>
      </c>
      <c r="Q15" s="715"/>
      <c r="R15" s="694" t="s">
        <v>1382</v>
      </c>
      <c r="S15" s="694"/>
      <c r="T15" s="694"/>
      <c r="U15" s="660"/>
      <c r="V15" s="724"/>
      <c r="W15" s="660"/>
    </row>
    <row r="16" spans="7:34" ht="33.75" customHeight="1">
      <c r="J16" s="86"/>
      <c r="K16" s="86"/>
      <c r="L16" s="660"/>
      <c r="M16" s="660"/>
      <c r="N16" s="660"/>
      <c r="O16" s="433" t="s">
        <v>1383</v>
      </c>
      <c r="P16" s="434" t="s">
        <v>1384</v>
      </c>
      <c r="Q16" s="434" t="s">
        <v>1251</v>
      </c>
      <c r="R16" s="435" t="s">
        <v>1123</v>
      </c>
      <c r="S16" s="720" t="s">
        <v>1122</v>
      </c>
      <c r="T16" s="720"/>
      <c r="U16" s="660"/>
      <c r="V16" s="724"/>
      <c r="W16" s="660"/>
    </row>
    <row r="17" spans="1:35" ht="12" customHeight="1">
      <c r="J17" s="86"/>
      <c r="K17" s="247">
        <v>1</v>
      </c>
      <c r="L17" s="571" t="s">
        <v>942</v>
      </c>
      <c r="M17" s="571" t="s">
        <v>898</v>
      </c>
      <c r="N17" s="578" t="str">
        <f ca="1">OFFSET(N17,0,-1)</f>
        <v>2</v>
      </c>
      <c r="O17" s="572">
        <f ca="1">OFFSET(O17,0,-1)+1</f>
        <v>3</v>
      </c>
      <c r="P17" s="572">
        <f ca="1">OFFSET(P17,0,-1)+1</f>
        <v>4</v>
      </c>
      <c r="Q17" s="572">
        <f ca="1">OFFSET(Q17,0,-1)+1</f>
        <v>5</v>
      </c>
      <c r="R17" s="572">
        <f ca="1">OFFSET(R17,0,-1)+1</f>
        <v>6</v>
      </c>
      <c r="S17" s="726">
        <f ca="1">OFFSET(S17,0,-1)+1</f>
        <v>7</v>
      </c>
      <c r="T17" s="726"/>
      <c r="U17" s="572">
        <f ca="1">OFFSET(U17,0,-2)+1</f>
        <v>8</v>
      </c>
      <c r="V17" s="578">
        <f ca="1">OFFSET(V17,0,-1)</f>
        <v>8</v>
      </c>
      <c r="W17" s="572">
        <f ca="1">OFFSET(W17,0,-1)+1</f>
        <v>9</v>
      </c>
    </row>
    <row r="18" spans="1:35" ht="22.5">
      <c r="A18" s="713">
        <v>1</v>
      </c>
      <c r="B18" s="339"/>
      <c r="C18" s="339"/>
      <c r="D18" s="339"/>
      <c r="E18" s="340"/>
      <c r="F18" s="341"/>
      <c r="G18" s="341"/>
      <c r="H18" s="341"/>
      <c r="I18" s="342"/>
      <c r="J18" s="180"/>
      <c r="K18" s="180"/>
      <c r="L18" s="566">
        <f>mergeValue(A18)</f>
        <v>1</v>
      </c>
      <c r="M18" s="570" t="s">
        <v>869</v>
      </c>
      <c r="N18" s="576"/>
      <c r="O18" s="692"/>
      <c r="P18" s="692"/>
      <c r="Q18" s="692"/>
      <c r="R18" s="692"/>
      <c r="S18" s="692"/>
      <c r="T18" s="692"/>
      <c r="U18" s="692"/>
      <c r="V18" s="692"/>
      <c r="W18" s="590" t="s">
        <v>1390</v>
      </c>
    </row>
    <row r="19" spans="1:35" ht="22.5">
      <c r="A19" s="713"/>
      <c r="B19" s="713">
        <v>1</v>
      </c>
      <c r="C19" s="339"/>
      <c r="D19" s="339"/>
      <c r="E19" s="341"/>
      <c r="F19" s="341"/>
      <c r="G19" s="341"/>
      <c r="H19" s="341"/>
      <c r="I19" s="200"/>
      <c r="J19" s="181"/>
      <c r="K19" s="35"/>
      <c r="L19" s="338" t="str">
        <f>mergeValue(A19) &amp;"."&amp; mergeValue(B19)</f>
        <v>1.1</v>
      </c>
      <c r="M19" s="159" t="s">
        <v>864</v>
      </c>
      <c r="N19" s="284"/>
      <c r="O19" s="716"/>
      <c r="P19" s="716"/>
      <c r="Q19" s="716"/>
      <c r="R19" s="716"/>
      <c r="S19" s="716"/>
      <c r="T19" s="716"/>
      <c r="U19" s="716"/>
      <c r="V19" s="716"/>
      <c r="W19" s="285" t="s">
        <v>1391</v>
      </c>
    </row>
    <row r="20" spans="1:35" ht="45">
      <c r="A20" s="713"/>
      <c r="B20" s="713"/>
      <c r="C20" s="713">
        <v>1</v>
      </c>
      <c r="D20" s="339"/>
      <c r="E20" s="341"/>
      <c r="F20" s="341"/>
      <c r="G20" s="341"/>
      <c r="H20" s="341"/>
      <c r="I20" s="343"/>
      <c r="J20" s="181"/>
      <c r="K20" s="101"/>
      <c r="L20" s="338" t="str">
        <f>mergeValue(A20) &amp;"."&amp; mergeValue(B20)&amp;"."&amp; mergeValue(C20)</f>
        <v>1.1.1</v>
      </c>
      <c r="M20" s="160" t="s">
        <v>1248</v>
      </c>
      <c r="N20" s="284"/>
      <c r="O20" s="716"/>
      <c r="P20" s="716"/>
      <c r="Q20" s="716"/>
      <c r="R20" s="716"/>
      <c r="S20" s="716"/>
      <c r="T20" s="716"/>
      <c r="U20" s="716"/>
      <c r="V20" s="716"/>
      <c r="W20" s="285" t="s">
        <v>57</v>
      </c>
      <c r="AA20" s="316"/>
    </row>
    <row r="21" spans="1:35" ht="33.75">
      <c r="A21" s="713"/>
      <c r="B21" s="713"/>
      <c r="C21" s="713"/>
      <c r="D21" s="713">
        <v>1</v>
      </c>
      <c r="E21" s="341"/>
      <c r="F21" s="341"/>
      <c r="G21" s="341"/>
      <c r="H21" s="341"/>
      <c r="I21" s="714"/>
      <c r="J21" s="181"/>
      <c r="K21" s="101"/>
      <c r="L21" s="338" t="str">
        <f>mergeValue(A21) &amp;"."&amp; mergeValue(B21)&amp;"."&amp; mergeValue(C21)&amp;"."&amp; mergeValue(D21)</f>
        <v>1.1.1.1</v>
      </c>
      <c r="M21" s="161" t="s">
        <v>1272</v>
      </c>
      <c r="N21" s="284"/>
      <c r="O21" s="718"/>
      <c r="P21" s="718"/>
      <c r="Q21" s="718"/>
      <c r="R21" s="718"/>
      <c r="S21" s="718"/>
      <c r="T21" s="718"/>
      <c r="U21" s="718"/>
      <c r="V21" s="718"/>
      <c r="W21" s="285" t="s">
        <v>58</v>
      </c>
      <c r="AA21" s="316"/>
    </row>
    <row r="22" spans="1:35" ht="33.75">
      <c r="A22" s="713"/>
      <c r="B22" s="713"/>
      <c r="C22" s="713"/>
      <c r="D22" s="713"/>
      <c r="E22" s="713">
        <v>1</v>
      </c>
      <c r="F22" s="341"/>
      <c r="G22" s="341"/>
      <c r="H22" s="341"/>
      <c r="I22" s="714"/>
      <c r="J22" s="714"/>
      <c r="K22" s="101"/>
      <c r="L22" s="338" t="str">
        <f>mergeValue(A22) &amp;"."&amp; mergeValue(B22)&amp;"."&amp; mergeValue(C22)&amp;"."&amp; mergeValue(D22)&amp;"."&amp; mergeValue(E22)</f>
        <v>1.1.1.1.1</v>
      </c>
      <c r="M22" s="172" t="s">
        <v>856</v>
      </c>
      <c r="N22" s="285"/>
      <c r="O22" s="717"/>
      <c r="P22" s="717"/>
      <c r="Q22" s="717"/>
      <c r="R22" s="717"/>
      <c r="S22" s="717"/>
      <c r="T22" s="717"/>
      <c r="U22" s="717"/>
      <c r="V22" s="717"/>
      <c r="W22" s="285" t="s">
        <v>1392</v>
      </c>
      <c r="Y22" s="316" t="str">
        <f>strCheckUnique(Z22:Z25)</f>
        <v/>
      </c>
      <c r="AA22" s="316"/>
    </row>
    <row r="23" spans="1:35" ht="66" customHeight="1">
      <c r="A23" s="713"/>
      <c r="B23" s="713"/>
      <c r="C23" s="713"/>
      <c r="D23" s="713"/>
      <c r="E23" s="713"/>
      <c r="F23" s="339">
        <v>1</v>
      </c>
      <c r="G23" s="339"/>
      <c r="H23" s="339"/>
      <c r="I23" s="714"/>
      <c r="J23" s="714"/>
      <c r="K23" s="343"/>
      <c r="L23" s="338" t="str">
        <f>mergeValue(A23) &amp;"."&amp; mergeValue(B23)&amp;"."&amp; mergeValue(C23)&amp;"."&amp; mergeValue(D23)&amp;"."&amp; mergeValue(E23)&amp;"."&amp; mergeValue(F23)</f>
        <v>1.1.1.1.1.1</v>
      </c>
      <c r="M23" s="332"/>
      <c r="N23" s="710"/>
      <c r="O23" s="192"/>
      <c r="P23" s="192"/>
      <c r="Q23" s="192"/>
      <c r="R23" s="711"/>
      <c r="S23" s="709" t="s">
        <v>933</v>
      </c>
      <c r="T23" s="711"/>
      <c r="U23" s="709" t="s">
        <v>934</v>
      </c>
      <c r="V23" s="281"/>
      <c r="W23" s="721" t="s">
        <v>1393</v>
      </c>
      <c r="X23" s="589" t="str">
        <f>strCheckDate(O24:V24)</f>
        <v/>
      </c>
      <c r="Z23" s="316" t="str">
        <f>IF(M23="","",M23 )</f>
        <v/>
      </c>
      <c r="AA23" s="316"/>
      <c r="AB23" s="316"/>
      <c r="AC23" s="316"/>
    </row>
    <row r="24" spans="1:35" hidden="1">
      <c r="A24" s="713"/>
      <c r="B24" s="713"/>
      <c r="C24" s="713"/>
      <c r="D24" s="713"/>
      <c r="E24" s="713"/>
      <c r="F24" s="339"/>
      <c r="G24" s="339"/>
      <c r="H24" s="339"/>
      <c r="I24" s="714"/>
      <c r="J24" s="714"/>
      <c r="K24" s="343"/>
      <c r="L24" s="171"/>
      <c r="M24" s="205"/>
      <c r="N24" s="710"/>
      <c r="O24" s="298"/>
      <c r="P24" s="295"/>
      <c r="Q24" s="296" t="str">
        <f>R23 &amp; "-" &amp; T23</f>
        <v>-</v>
      </c>
      <c r="R24" s="711"/>
      <c r="S24" s="709"/>
      <c r="T24" s="712"/>
      <c r="U24" s="709"/>
      <c r="V24" s="281"/>
      <c r="W24" s="722"/>
      <c r="AA24" s="316"/>
    </row>
    <row r="25" spans="1:35" customFormat="1" ht="15" customHeight="1">
      <c r="A25" s="713"/>
      <c r="B25" s="713"/>
      <c r="C25" s="713"/>
      <c r="D25" s="713"/>
      <c r="E25" s="713"/>
      <c r="F25" s="339"/>
      <c r="G25" s="339"/>
      <c r="H25" s="339"/>
      <c r="I25" s="714"/>
      <c r="J25" s="714"/>
      <c r="K25" s="201"/>
      <c r="L25" s="112"/>
      <c r="M25" s="175" t="s">
        <v>1273</v>
      </c>
      <c r="N25" s="197"/>
      <c r="O25" s="157"/>
      <c r="P25" s="157"/>
      <c r="Q25" s="157"/>
      <c r="R25" s="261"/>
      <c r="S25" s="198"/>
      <c r="T25" s="198"/>
      <c r="U25" s="198"/>
      <c r="V25" s="186"/>
      <c r="W25" s="723"/>
      <c r="X25" s="306"/>
      <c r="Y25" s="306"/>
      <c r="Z25" s="306"/>
      <c r="AA25" s="316"/>
      <c r="AB25" s="306"/>
      <c r="AC25" s="297"/>
      <c r="AD25" s="297"/>
      <c r="AE25" s="297"/>
      <c r="AF25" s="297"/>
      <c r="AG25" s="297"/>
      <c r="AH25" s="297"/>
      <c r="AI25" s="35"/>
    </row>
    <row r="26" spans="1:35" customFormat="1" ht="15" customHeight="1">
      <c r="A26" s="713"/>
      <c r="B26" s="713"/>
      <c r="C26" s="713"/>
      <c r="D26" s="713"/>
      <c r="E26" s="339"/>
      <c r="F26" s="341"/>
      <c r="G26" s="341"/>
      <c r="H26" s="341"/>
      <c r="I26" s="714"/>
      <c r="J26" s="85"/>
      <c r="K26" s="201"/>
      <c r="L26" s="112"/>
      <c r="M26" s="164" t="s">
        <v>859</v>
      </c>
      <c r="N26" s="197"/>
      <c r="O26" s="157"/>
      <c r="P26" s="157"/>
      <c r="Q26" s="157"/>
      <c r="R26" s="261"/>
      <c r="S26" s="198"/>
      <c r="T26" s="198"/>
      <c r="U26" s="197"/>
      <c r="V26" s="198"/>
      <c r="W26" s="18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</row>
    <row r="27" spans="1:35" customFormat="1" ht="15" customHeight="1">
      <c r="A27" s="713"/>
      <c r="B27" s="713"/>
      <c r="C27" s="713"/>
      <c r="D27" s="339"/>
      <c r="E27" s="344"/>
      <c r="F27" s="341"/>
      <c r="G27" s="341"/>
      <c r="H27" s="341"/>
      <c r="I27" s="201"/>
      <c r="J27" s="85"/>
      <c r="K27" s="180"/>
      <c r="L27" s="112"/>
      <c r="M27" s="163" t="s">
        <v>1274</v>
      </c>
      <c r="N27" s="197"/>
      <c r="O27" s="157"/>
      <c r="P27" s="157"/>
      <c r="Q27" s="157"/>
      <c r="R27" s="261"/>
      <c r="S27" s="198"/>
      <c r="T27" s="198"/>
      <c r="U27" s="197"/>
      <c r="V27" s="198"/>
      <c r="W27" s="18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</row>
    <row r="28" spans="1:35" customFormat="1" ht="15" customHeight="1">
      <c r="A28" s="713"/>
      <c r="B28" s="713"/>
      <c r="C28" s="339"/>
      <c r="D28" s="339"/>
      <c r="E28" s="344"/>
      <c r="F28" s="341"/>
      <c r="G28" s="341"/>
      <c r="H28" s="341"/>
      <c r="I28" s="201"/>
      <c r="J28" s="85"/>
      <c r="K28" s="180"/>
      <c r="L28" s="112"/>
      <c r="M28" s="162" t="s">
        <v>1249</v>
      </c>
      <c r="N28" s="198"/>
      <c r="O28" s="162"/>
      <c r="P28" s="162"/>
      <c r="Q28" s="162"/>
      <c r="R28" s="261"/>
      <c r="S28" s="198"/>
      <c r="T28" s="198"/>
      <c r="U28" s="197"/>
      <c r="V28" s="198"/>
      <c r="W28" s="18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</row>
    <row r="29" spans="1:35" customFormat="1" ht="15" customHeight="1">
      <c r="A29" s="713"/>
      <c r="B29" s="339"/>
      <c r="C29" s="344"/>
      <c r="D29" s="344"/>
      <c r="E29" s="344"/>
      <c r="F29" s="341"/>
      <c r="G29" s="341"/>
      <c r="H29" s="341"/>
      <c r="I29" s="201"/>
      <c r="J29" s="85"/>
      <c r="K29" s="180"/>
      <c r="L29" s="112"/>
      <c r="M29" s="177" t="s">
        <v>867</v>
      </c>
      <c r="N29" s="198"/>
      <c r="O29" s="162"/>
      <c r="P29" s="162"/>
      <c r="Q29" s="162"/>
      <c r="R29" s="261"/>
      <c r="S29" s="198"/>
      <c r="T29" s="198"/>
      <c r="U29" s="197"/>
      <c r="V29" s="198"/>
      <c r="W29" s="18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</row>
    <row r="30" spans="1:35" customFormat="1" ht="15" customHeight="1">
      <c r="A30" s="339"/>
      <c r="B30" s="345"/>
      <c r="C30" s="345"/>
      <c r="D30" s="345"/>
      <c r="E30" s="346"/>
      <c r="F30" s="345"/>
      <c r="G30" s="341"/>
      <c r="H30" s="341"/>
      <c r="I30" s="200"/>
      <c r="J30" s="85"/>
      <c r="K30" s="343"/>
      <c r="L30" s="112"/>
      <c r="M30" s="209" t="s">
        <v>1158</v>
      </c>
      <c r="N30" s="198"/>
      <c r="O30" s="162"/>
      <c r="P30" s="162"/>
      <c r="Q30" s="162"/>
      <c r="R30" s="261"/>
      <c r="S30" s="198"/>
      <c r="T30" s="198"/>
      <c r="U30" s="197"/>
      <c r="V30" s="198"/>
      <c r="W30" s="18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</row>
    <row r="31" spans="1:35" ht="3" customHeight="1"/>
    <row r="32" spans="1:35" ht="48.95" customHeight="1">
      <c r="M32" s="708" t="s">
        <v>81</v>
      </c>
      <c r="N32" s="708"/>
      <c r="O32" s="708"/>
      <c r="P32" s="708"/>
      <c r="Q32" s="708"/>
      <c r="R32" s="708"/>
      <c r="S32" s="708"/>
      <c r="T32" s="708"/>
      <c r="U32" s="708"/>
      <c r="V32" s="708"/>
    </row>
  </sheetData>
  <sheetProtection password="FA9C" sheet="1" objects="1" scenarios="1" formatColumns="0" formatRows="0"/>
  <dataConsolidate leftLabels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S17:T17"/>
    <mergeCell ref="U14:U16"/>
    <mergeCell ref="L5:U5"/>
    <mergeCell ref="L11:M11"/>
    <mergeCell ref="O10:V10"/>
    <mergeCell ref="O7:V7"/>
    <mergeCell ref="L14:L16"/>
    <mergeCell ref="M14:M16"/>
    <mergeCell ref="O8:V8"/>
    <mergeCell ref="O9:V9"/>
    <mergeCell ref="O12:U12"/>
    <mergeCell ref="S16:T16"/>
    <mergeCell ref="E22:E25"/>
    <mergeCell ref="J22:J25"/>
    <mergeCell ref="P15:Q15"/>
    <mergeCell ref="O20:V20"/>
    <mergeCell ref="A18:A29"/>
    <mergeCell ref="B19:B28"/>
    <mergeCell ref="C20:C27"/>
    <mergeCell ref="D21:D26"/>
    <mergeCell ref="O19:V19"/>
    <mergeCell ref="O18:V18"/>
    <mergeCell ref="I21:I26"/>
    <mergeCell ref="O22:V22"/>
    <mergeCell ref="O21:V21"/>
    <mergeCell ref="M32:V32"/>
    <mergeCell ref="S23:S24"/>
    <mergeCell ref="U23:U24"/>
    <mergeCell ref="N23:N24"/>
    <mergeCell ref="T23:T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9"/>
  <sheetViews>
    <sheetView showGridLines="0" topLeftCell="E1" workbookViewId="0"/>
  </sheetViews>
  <sheetFormatPr defaultColWidth="10.5703125" defaultRowHeight="14.25"/>
  <cols>
    <col min="1" max="1" width="3.7109375" style="319" hidden="1" customWidth="1"/>
    <col min="2" max="4" width="3.7109375" style="297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7"/>
    <col min="12" max="12" width="11.140625" style="297" customWidth="1"/>
    <col min="13" max="20" width="10.5703125" style="297"/>
    <col min="21" max="16384" width="10.5703125" style="35"/>
  </cols>
  <sheetData>
    <row r="1" spans="1:20" ht="3" customHeight="1">
      <c r="A1" s="319" t="s">
        <v>898</v>
      </c>
    </row>
    <row r="2" spans="1:20" ht="22.5">
      <c r="F2" s="702" t="s">
        <v>1413</v>
      </c>
      <c r="G2" s="703"/>
      <c r="H2" s="704"/>
      <c r="I2" s="583"/>
    </row>
    <row r="3" spans="1:20" ht="3" customHeight="1"/>
    <row r="4" spans="1:20" s="254" customFormat="1" ht="11.25">
      <c r="A4" s="318"/>
      <c r="B4" s="318"/>
      <c r="C4" s="318"/>
      <c r="D4" s="318"/>
      <c r="F4" s="660" t="s">
        <v>1356</v>
      </c>
      <c r="G4" s="660"/>
      <c r="H4" s="660"/>
      <c r="I4" s="705" t="s">
        <v>1357</v>
      </c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0" s="254" customFormat="1" ht="11.25" customHeight="1">
      <c r="A5" s="318"/>
      <c r="B5" s="318"/>
      <c r="C5" s="318"/>
      <c r="D5" s="318"/>
      <c r="F5" s="454" t="s">
        <v>941</v>
      </c>
      <c r="G5" s="470" t="s">
        <v>1359</v>
      </c>
      <c r="H5" s="453" t="s">
        <v>1340</v>
      </c>
      <c r="I5" s="705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0" s="254" customFormat="1" ht="12" customHeight="1">
      <c r="A6" s="318"/>
      <c r="B6" s="318"/>
      <c r="C6" s="318"/>
      <c r="D6" s="318"/>
      <c r="F6" s="455" t="s">
        <v>942</v>
      </c>
      <c r="G6" s="457">
        <v>2</v>
      </c>
      <c r="H6" s="458">
        <v>3</v>
      </c>
      <c r="I6" s="456">
        <v>4</v>
      </c>
      <c r="J6" s="318">
        <v>4</v>
      </c>
      <c r="K6" s="318"/>
      <c r="L6" s="318"/>
      <c r="M6" s="318"/>
      <c r="N6" s="318"/>
      <c r="O6" s="318"/>
      <c r="P6" s="318"/>
      <c r="Q6" s="318"/>
      <c r="R6" s="318"/>
      <c r="S6" s="318"/>
      <c r="T6" s="318"/>
    </row>
    <row r="7" spans="1:20" s="254" customFormat="1" ht="18.75">
      <c r="A7" s="318"/>
      <c r="B7" s="318"/>
      <c r="C7" s="318"/>
      <c r="D7" s="318"/>
      <c r="F7" s="467">
        <v>1</v>
      </c>
      <c r="G7" s="549" t="s">
        <v>1414</v>
      </c>
      <c r="H7" s="452" t="str">
        <f>IF(dateCh="","",dateCh)</f>
        <v>19.12.2018</v>
      </c>
      <c r="I7" s="285" t="s">
        <v>1415</v>
      </c>
      <c r="J7" s="466"/>
      <c r="K7" s="318"/>
      <c r="L7" s="318"/>
      <c r="M7" s="318"/>
      <c r="N7" s="318"/>
      <c r="O7" s="318"/>
      <c r="P7" s="318"/>
      <c r="Q7" s="318"/>
      <c r="R7" s="318"/>
      <c r="S7" s="318"/>
      <c r="T7" s="318"/>
    </row>
    <row r="8" spans="1:20" s="254" customFormat="1" ht="45">
      <c r="A8" s="706">
        <v>1</v>
      </c>
      <c r="B8" s="318"/>
      <c r="C8" s="318"/>
      <c r="D8" s="318"/>
      <c r="F8" s="467" t="str">
        <f>"2." &amp;mergeValue(A8)</f>
        <v>2.1</v>
      </c>
      <c r="G8" s="549" t="s">
        <v>1416</v>
      </c>
      <c r="H8" s="452"/>
      <c r="I8" s="285" t="s">
        <v>1524</v>
      </c>
      <c r="J8" s="466"/>
      <c r="K8" s="318"/>
      <c r="L8" s="318"/>
      <c r="M8" s="318"/>
      <c r="N8" s="318"/>
      <c r="O8" s="318"/>
      <c r="P8" s="318"/>
      <c r="Q8" s="318"/>
      <c r="R8" s="318"/>
      <c r="S8" s="318"/>
      <c r="T8" s="318"/>
    </row>
    <row r="9" spans="1:20" s="254" customFormat="1" ht="22.5">
      <c r="A9" s="706"/>
      <c r="B9" s="318"/>
      <c r="C9" s="318"/>
      <c r="D9" s="318"/>
      <c r="F9" s="467" t="str">
        <f>"3." &amp;mergeValue(A9)</f>
        <v>3.1</v>
      </c>
      <c r="G9" s="549" t="s">
        <v>1417</v>
      </c>
      <c r="H9" s="452"/>
      <c r="I9" s="285" t="s">
        <v>1522</v>
      </c>
      <c r="J9" s="466"/>
      <c r="K9" s="318"/>
      <c r="L9" s="318"/>
      <c r="M9" s="318"/>
      <c r="N9" s="318"/>
      <c r="O9" s="318"/>
      <c r="P9" s="318"/>
      <c r="Q9" s="318"/>
      <c r="R9" s="318"/>
      <c r="S9" s="318"/>
      <c r="T9" s="318"/>
    </row>
    <row r="10" spans="1:20" s="254" customFormat="1" ht="22.5">
      <c r="A10" s="706"/>
      <c r="B10" s="318"/>
      <c r="C10" s="318"/>
      <c r="D10" s="318"/>
      <c r="F10" s="467" t="str">
        <f>"4."&amp;mergeValue(A10)</f>
        <v>4.1</v>
      </c>
      <c r="G10" s="549" t="s">
        <v>1418</v>
      </c>
      <c r="H10" s="453" t="s">
        <v>1361</v>
      </c>
      <c r="I10" s="285"/>
      <c r="J10" s="466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s="254" customFormat="1" ht="18.75">
      <c r="A11" s="706"/>
      <c r="B11" s="706">
        <v>1</v>
      </c>
      <c r="C11" s="475"/>
      <c r="D11" s="475"/>
      <c r="F11" s="467" t="str">
        <f>"4."&amp;mergeValue(A11) &amp;"."&amp;mergeValue(B11)</f>
        <v>4.1.1</v>
      </c>
      <c r="G11" s="459" t="s">
        <v>1526</v>
      </c>
      <c r="H11" s="452" t="str">
        <f>IF(region_name="","",region_name)</f>
        <v>Нижегородская область</v>
      </c>
      <c r="I11" s="285" t="s">
        <v>1421</v>
      </c>
      <c r="J11" s="466"/>
      <c r="K11" s="318"/>
      <c r="L11" s="318"/>
      <c r="M11" s="318"/>
      <c r="N11" s="318"/>
      <c r="O11" s="318"/>
      <c r="P11" s="318"/>
      <c r="Q11" s="318"/>
      <c r="R11" s="318"/>
      <c r="S11" s="318"/>
      <c r="T11" s="318"/>
    </row>
    <row r="12" spans="1:20" s="254" customFormat="1" ht="22.5">
      <c r="A12" s="706"/>
      <c r="B12" s="706"/>
      <c r="C12" s="706">
        <v>1</v>
      </c>
      <c r="D12" s="475"/>
      <c r="F12" s="467" t="str">
        <f>"4."&amp;mergeValue(A12) &amp;"."&amp;mergeValue(B12)&amp;"."&amp;mergeValue(C12)</f>
        <v>4.1.1.1</v>
      </c>
      <c r="G12" s="474" t="s">
        <v>1419</v>
      </c>
      <c r="H12" s="452"/>
      <c r="I12" s="285" t="s">
        <v>1422</v>
      </c>
      <c r="J12" s="466"/>
      <c r="K12" s="318"/>
      <c r="L12" s="318"/>
      <c r="M12" s="318"/>
      <c r="N12" s="318"/>
      <c r="O12" s="318"/>
      <c r="P12" s="318"/>
      <c r="Q12" s="318"/>
      <c r="R12" s="318"/>
      <c r="S12" s="318"/>
      <c r="T12" s="318"/>
    </row>
    <row r="13" spans="1:20" s="254" customFormat="1" ht="39" customHeight="1">
      <c r="A13" s="706"/>
      <c r="B13" s="706"/>
      <c r="C13" s="706"/>
      <c r="D13" s="475">
        <v>1</v>
      </c>
      <c r="F13" s="467" t="str">
        <f>"4."&amp;mergeValue(A13) &amp;"."&amp;mergeValue(B13)&amp;"."&amp;mergeValue(C13)&amp;"."&amp;mergeValue(D13)</f>
        <v>4.1.1.1.1</v>
      </c>
      <c r="G13" s="552" t="s">
        <v>1420</v>
      </c>
      <c r="H13" s="452"/>
      <c r="I13" s="707" t="s">
        <v>1525</v>
      </c>
      <c r="J13" s="466"/>
      <c r="K13" s="318"/>
      <c r="L13" s="318"/>
      <c r="M13" s="318"/>
      <c r="N13" s="318"/>
      <c r="O13" s="318"/>
      <c r="P13" s="318"/>
      <c r="Q13" s="318"/>
      <c r="R13" s="318"/>
      <c r="S13" s="318"/>
      <c r="T13" s="318"/>
    </row>
    <row r="14" spans="1:20" s="254" customFormat="1" ht="18.75">
      <c r="A14" s="706"/>
      <c r="B14" s="706"/>
      <c r="C14" s="706"/>
      <c r="D14" s="475"/>
      <c r="F14" s="471"/>
      <c r="G14" s="163" t="s">
        <v>850</v>
      </c>
      <c r="H14" s="476"/>
      <c r="I14" s="707"/>
      <c r="J14" s="466"/>
      <c r="K14" s="318"/>
      <c r="L14" s="318"/>
      <c r="M14" s="318"/>
      <c r="N14" s="318"/>
      <c r="O14" s="318"/>
      <c r="P14" s="318"/>
      <c r="Q14" s="318"/>
      <c r="R14" s="318"/>
      <c r="S14" s="318"/>
      <c r="T14" s="318"/>
    </row>
    <row r="15" spans="1:20" s="254" customFormat="1" ht="18.75">
      <c r="A15" s="706"/>
      <c r="B15" s="706"/>
      <c r="C15" s="475"/>
      <c r="D15" s="475"/>
      <c r="F15" s="553"/>
      <c r="G15" s="277" t="s">
        <v>1297</v>
      </c>
      <c r="H15" s="554"/>
      <c r="I15" s="555"/>
      <c r="J15" s="466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6" spans="1:20" s="254" customFormat="1" ht="18.75">
      <c r="A16" s="706"/>
      <c r="B16" s="318"/>
      <c r="C16" s="318"/>
      <c r="D16" s="318"/>
      <c r="F16" s="471"/>
      <c r="G16" s="177" t="s">
        <v>1428</v>
      </c>
      <c r="H16" s="472"/>
      <c r="I16" s="473"/>
      <c r="J16" s="466"/>
      <c r="K16" s="318"/>
      <c r="L16" s="318"/>
      <c r="M16" s="318"/>
      <c r="N16" s="318"/>
      <c r="O16" s="318"/>
      <c r="P16" s="318"/>
      <c r="Q16" s="318"/>
      <c r="R16" s="318"/>
      <c r="S16" s="318"/>
      <c r="T16" s="318"/>
    </row>
    <row r="17" spans="1:20" s="254" customFormat="1" ht="18.75">
      <c r="A17" s="318"/>
      <c r="B17" s="318"/>
      <c r="C17" s="318"/>
      <c r="D17" s="318"/>
      <c r="F17" s="471"/>
      <c r="G17" s="209" t="s">
        <v>1427</v>
      </c>
      <c r="H17" s="472"/>
      <c r="I17" s="473"/>
      <c r="J17" s="466"/>
      <c r="K17" s="318"/>
      <c r="L17" s="318"/>
      <c r="M17" s="318"/>
      <c r="N17" s="318"/>
      <c r="O17" s="318"/>
      <c r="P17" s="318"/>
      <c r="Q17" s="318"/>
      <c r="R17" s="318"/>
      <c r="S17" s="318"/>
      <c r="T17" s="318"/>
    </row>
    <row r="18" spans="1:20" s="461" customFormat="1" ht="3" customHeight="1">
      <c r="A18" s="463"/>
      <c r="B18" s="463"/>
      <c r="C18" s="463"/>
      <c r="D18" s="463"/>
      <c r="F18" s="477"/>
      <c r="G18" s="478"/>
      <c r="H18" s="479"/>
      <c r="I18" s="480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3"/>
    </row>
    <row r="19" spans="1:20" s="461" customFormat="1" ht="15" customHeight="1">
      <c r="A19" s="463"/>
      <c r="B19" s="463"/>
      <c r="C19" s="463"/>
      <c r="D19" s="463"/>
      <c r="F19" s="460"/>
      <c r="G19" s="708" t="s">
        <v>1527</v>
      </c>
      <c r="H19" s="708"/>
      <c r="I19" s="342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john</cp:lastModifiedBy>
  <cp:lastPrinted>2013-08-29T08:11:20Z</cp:lastPrinted>
  <dcterms:created xsi:type="dcterms:W3CDTF">2004-05-21T07:18:45Z</dcterms:created>
  <dcterms:modified xsi:type="dcterms:W3CDTF">2018-12-27T06:19:00Z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